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7790" windowHeight="10440" tabRatio="861" activeTab="9"/>
  </bookViews>
  <sheets>
    <sheet name="2008-09" sheetId="1" r:id="rId1"/>
    <sheet name="2009-10" sheetId="2" r:id="rId2"/>
    <sheet name="2010-11" sheetId="3" r:id="rId3"/>
    <sheet name="Elforbrug" sheetId="6" r:id="rId4"/>
    <sheet name="Olieforbrug" sheetId="7" r:id="rId5"/>
    <sheet name="Biobrændsel" sheetId="8" r:id="rId6"/>
    <sheet name="Fjernvarme" sheetId="9" r:id="rId7"/>
    <sheet name="Transport 2008" sheetId="15" r:id="rId8"/>
    <sheet name="Transport 2009" sheetId="14" r:id="rId9"/>
    <sheet name="Transport 2010" sheetId="13" r:id="rId10"/>
    <sheet name="Samleark" sheetId="10" r:id="rId11"/>
  </sheets>
  <externalReferences>
    <externalReference r:id="rId12"/>
  </externalReferences>
  <definedNames>
    <definedName name="_xlnm._FilterDatabase" localSheetId="5" hidden="1">Biobrændsel!$A$5:$I$5</definedName>
    <definedName name="_xlnm._FilterDatabase" localSheetId="3" hidden="1">Elforbrug!$A$5:$L$857</definedName>
    <definedName name="_xlnm._FilterDatabase" localSheetId="6" hidden="1">Fjernvarme!$A$3:$Q$135</definedName>
    <definedName name="_xlnm._FilterDatabase" localSheetId="4" hidden="1">Olieforbrug!$A$5:$J$122</definedName>
    <definedName name="Forespørgsel_fra_Elserver" localSheetId="3">Elforbrug!$A$5:$L$857</definedName>
  </definedNames>
  <calcPr calcId="125725"/>
</workbook>
</file>

<file path=xl/calcChain.xml><?xml version="1.0" encoding="utf-8"?>
<calcChain xmlns="http://schemas.openxmlformats.org/spreadsheetml/2006/main">
  <c r="P545" i="13"/>
  <c r="O545"/>
  <c r="O775" i="15"/>
  <c r="P717"/>
  <c r="N593" i="13"/>
  <c r="O566"/>
  <c r="O593"/>
  <c r="N545"/>
  <c r="R683" i="14"/>
  <c r="S657"/>
  <c r="S683" s="1"/>
  <c r="Q683"/>
  <c r="N644"/>
  <c r="O618"/>
  <c r="O644" s="1"/>
  <c r="M644"/>
  <c r="N607"/>
  <c r="M607"/>
  <c r="O191"/>
  <c r="N717" i="15"/>
  <c r="N773"/>
  <c r="N775"/>
  <c r="M717"/>
  <c r="M773"/>
  <c r="M775" s="1"/>
  <c r="O773"/>
  <c r="O717"/>
  <c r="B7" i="1"/>
  <c r="B8"/>
  <c r="B9"/>
  <c r="B10"/>
  <c r="B11"/>
  <c r="B12"/>
  <c r="B13"/>
  <c r="B14"/>
  <c r="B21"/>
  <c r="C7"/>
  <c r="C8"/>
  <c r="C6" s="1"/>
  <c r="C21" s="1"/>
  <c r="D21" s="1"/>
  <c r="C9"/>
  <c r="C10"/>
  <c r="C11"/>
  <c r="C12"/>
  <c r="C13"/>
  <c r="C14"/>
  <c r="E7"/>
  <c r="E8"/>
  <c r="E9"/>
  <c r="F9" s="1"/>
  <c r="G9" s="1"/>
  <c r="E10"/>
  <c r="E11"/>
  <c r="F11" s="1"/>
  <c r="G11" s="1"/>
  <c r="E12"/>
  <c r="E13"/>
  <c r="F13" s="1"/>
  <c r="G13" s="1"/>
  <c r="E14"/>
  <c r="E6"/>
  <c r="F6" s="1"/>
  <c r="G6" s="1"/>
  <c r="E17"/>
  <c r="E21"/>
  <c r="F21" s="1"/>
  <c r="G21" s="1"/>
  <c r="F19"/>
  <c r="G19"/>
  <c r="F18"/>
  <c r="G18"/>
  <c r="F17"/>
  <c r="G17"/>
  <c r="F14"/>
  <c r="G14"/>
  <c r="F12"/>
  <c r="G12"/>
  <c r="F10"/>
  <c r="G10"/>
  <c r="F8"/>
  <c r="G8"/>
  <c r="F7"/>
  <c r="G7"/>
  <c r="C17"/>
  <c r="D14"/>
  <c r="D13"/>
  <c r="D12"/>
  <c r="D11"/>
  <c r="D10"/>
  <c r="D9"/>
  <c r="D8"/>
  <c r="D7"/>
  <c r="E16" i="2"/>
  <c r="C16"/>
  <c r="F17"/>
  <c r="F18"/>
  <c r="G18"/>
  <c r="G17"/>
  <c r="H45" i="10"/>
  <c r="F45"/>
  <c r="D45"/>
  <c r="H21"/>
  <c r="F21"/>
  <c r="D21"/>
  <c r="O45" i="9"/>
  <c r="P45" s="1"/>
  <c r="O46"/>
  <c r="P46" s="1"/>
  <c r="O47"/>
  <c r="P47" s="1"/>
  <c r="O48"/>
  <c r="P48" s="1"/>
  <c r="O57"/>
  <c r="P57" s="1"/>
  <c r="O84"/>
  <c r="P84" s="1"/>
  <c r="O85"/>
  <c r="P85" s="1"/>
  <c r="O86"/>
  <c r="P86" s="1"/>
  <c r="O49"/>
  <c r="P49" s="1"/>
  <c r="O50"/>
  <c r="P50" s="1"/>
  <c r="O112"/>
  <c r="P112" s="1"/>
  <c r="O30"/>
  <c r="P30" s="1"/>
  <c r="O206"/>
  <c r="P206" s="1"/>
  <c r="O113"/>
  <c r="P113" s="1"/>
  <c r="O114"/>
  <c r="P114" s="1"/>
  <c r="O187"/>
  <c r="P187" s="1"/>
  <c r="O115"/>
  <c r="P115" s="1"/>
  <c r="O188"/>
  <c r="P188" s="1"/>
  <c r="O189"/>
  <c r="P189" s="1"/>
  <c r="O190"/>
  <c r="P190" s="1"/>
  <c r="O191"/>
  <c r="P191" s="1"/>
  <c r="O192"/>
  <c r="P192" s="1"/>
  <c r="O193"/>
  <c r="P193" s="1"/>
  <c r="O194"/>
  <c r="P194" s="1"/>
  <c r="O17"/>
  <c r="P17" s="1"/>
  <c r="O68"/>
  <c r="P68" s="1"/>
  <c r="O69"/>
  <c r="P69" s="1"/>
  <c r="O70"/>
  <c r="P70" s="1"/>
  <c r="O31"/>
  <c r="P31" s="1"/>
  <c r="O195"/>
  <c r="P195" s="1"/>
  <c r="O196"/>
  <c r="P196" s="1"/>
  <c r="L45"/>
  <c r="M45" s="1"/>
  <c r="L46"/>
  <c r="M46" s="1"/>
  <c r="L47"/>
  <c r="M47" s="1"/>
  <c r="L48"/>
  <c r="M48" s="1"/>
  <c r="L57"/>
  <c r="M57" s="1"/>
  <c r="L84"/>
  <c r="M84" s="1"/>
  <c r="L85"/>
  <c r="M85" s="1"/>
  <c r="L86"/>
  <c r="M86" s="1"/>
  <c r="L49"/>
  <c r="M49" s="1"/>
  <c r="L50"/>
  <c r="M50" s="1"/>
  <c r="L112"/>
  <c r="M112" s="1"/>
  <c r="L30"/>
  <c r="M30" s="1"/>
  <c r="L206"/>
  <c r="M206" s="1"/>
  <c r="L113"/>
  <c r="M113" s="1"/>
  <c r="L114"/>
  <c r="M114" s="1"/>
  <c r="L187"/>
  <c r="M187" s="1"/>
  <c r="L115"/>
  <c r="M115" s="1"/>
  <c r="L188"/>
  <c r="M188" s="1"/>
  <c r="L189"/>
  <c r="M189" s="1"/>
  <c r="L190"/>
  <c r="M190" s="1"/>
  <c r="L191"/>
  <c r="M191" s="1"/>
  <c r="L192"/>
  <c r="M192" s="1"/>
  <c r="L193"/>
  <c r="M193" s="1"/>
  <c r="L194"/>
  <c r="M194" s="1"/>
  <c r="L17"/>
  <c r="M17" s="1"/>
  <c r="L68"/>
  <c r="M68" s="1"/>
  <c r="L69"/>
  <c r="M69" s="1"/>
  <c r="L70"/>
  <c r="M70" s="1"/>
  <c r="L31"/>
  <c r="M31" s="1"/>
  <c r="L195"/>
  <c r="M195" s="1"/>
  <c r="L196"/>
  <c r="M196" s="1"/>
  <c r="O186"/>
  <c r="P186" s="1"/>
  <c r="L186"/>
  <c r="M186" s="1"/>
  <c r="I45"/>
  <c r="J45" s="1"/>
  <c r="I46"/>
  <c r="J46" s="1"/>
  <c r="I47"/>
  <c r="J47" s="1"/>
  <c r="I48"/>
  <c r="J48" s="1"/>
  <c r="I57"/>
  <c r="J57" s="1"/>
  <c r="I84"/>
  <c r="J84" s="1"/>
  <c r="I85"/>
  <c r="J85" s="1"/>
  <c r="I86"/>
  <c r="I49"/>
  <c r="J49" s="1"/>
  <c r="I50"/>
  <c r="J50" s="1"/>
  <c r="I112"/>
  <c r="J112" s="1"/>
  <c r="I30"/>
  <c r="J30" s="1"/>
  <c r="I206"/>
  <c r="J206" s="1"/>
  <c r="I113"/>
  <c r="J113" s="1"/>
  <c r="I114"/>
  <c r="J114" s="1"/>
  <c r="I187"/>
  <c r="J187" s="1"/>
  <c r="I115"/>
  <c r="J115" s="1"/>
  <c r="I188"/>
  <c r="J188" s="1"/>
  <c r="I189"/>
  <c r="J189" s="1"/>
  <c r="I190"/>
  <c r="J190" s="1"/>
  <c r="I191"/>
  <c r="J191" s="1"/>
  <c r="I192"/>
  <c r="J192" s="1"/>
  <c r="I193"/>
  <c r="J193" s="1"/>
  <c r="I194"/>
  <c r="J194" s="1"/>
  <c r="I17"/>
  <c r="J17" s="1"/>
  <c r="I68"/>
  <c r="J68" s="1"/>
  <c r="I69"/>
  <c r="J69" s="1"/>
  <c r="I70"/>
  <c r="J70" s="1"/>
  <c r="I31"/>
  <c r="J31" s="1"/>
  <c r="I195"/>
  <c r="J195" s="1"/>
  <c r="I196"/>
  <c r="J196" s="1"/>
  <c r="I186"/>
  <c r="J186" s="1"/>
  <c r="O77"/>
  <c r="P77" s="1"/>
  <c r="O78"/>
  <c r="P78" s="1"/>
  <c r="O79"/>
  <c r="P79" s="1"/>
  <c r="O80"/>
  <c r="P80" s="1"/>
  <c r="O81"/>
  <c r="P81" s="1"/>
  <c r="O175"/>
  <c r="P175" s="1"/>
  <c r="O53"/>
  <c r="P53" s="1"/>
  <c r="O54"/>
  <c r="P54" s="1"/>
  <c r="O202"/>
  <c r="P202" s="1"/>
  <c r="O176"/>
  <c r="P176" s="1"/>
  <c r="O177"/>
  <c r="P177" s="1"/>
  <c r="O178"/>
  <c r="P178" s="1"/>
  <c r="O179"/>
  <c r="P179" s="1"/>
  <c r="O16"/>
  <c r="P16" s="1"/>
  <c r="O66"/>
  <c r="P66" s="1"/>
  <c r="O42"/>
  <c r="P42" s="1"/>
  <c r="O55"/>
  <c r="P55" s="1"/>
  <c r="O27"/>
  <c r="P27" s="1"/>
  <c r="O82"/>
  <c r="P82" s="1"/>
  <c r="O180"/>
  <c r="P180" s="1"/>
  <c r="O43"/>
  <c r="P43" s="1"/>
  <c r="O44"/>
  <c r="P44" s="1"/>
  <c r="O56"/>
  <c r="P56" s="1"/>
  <c r="O203"/>
  <c r="P203" s="1"/>
  <c r="O204"/>
  <c r="P204" s="1"/>
  <c r="O111"/>
  <c r="P111" s="1"/>
  <c r="O181"/>
  <c r="P181" s="1"/>
  <c r="O182"/>
  <c r="P182" s="1"/>
  <c r="O183"/>
  <c r="P183" s="1"/>
  <c r="O184"/>
  <c r="P184" s="1"/>
  <c r="O28"/>
  <c r="P28" s="1"/>
  <c r="O205"/>
  <c r="P205" s="1"/>
  <c r="O29"/>
  <c r="P29" s="1"/>
  <c r="O67"/>
  <c r="P67" s="1"/>
  <c r="O83"/>
  <c r="P83" s="1"/>
  <c r="O185"/>
  <c r="P185" s="1"/>
  <c r="O41"/>
  <c r="P41" s="1"/>
  <c r="L77"/>
  <c r="M77" s="1"/>
  <c r="L78"/>
  <c r="M78" s="1"/>
  <c r="L79"/>
  <c r="M79" s="1"/>
  <c r="L80"/>
  <c r="M80" s="1"/>
  <c r="L81"/>
  <c r="M81" s="1"/>
  <c r="L175"/>
  <c r="M175" s="1"/>
  <c r="L53"/>
  <c r="M53" s="1"/>
  <c r="L54"/>
  <c r="M54" s="1"/>
  <c r="L202"/>
  <c r="M202" s="1"/>
  <c r="L176"/>
  <c r="M176" s="1"/>
  <c r="L177"/>
  <c r="M177" s="1"/>
  <c r="L178"/>
  <c r="M178" s="1"/>
  <c r="L179"/>
  <c r="M179" s="1"/>
  <c r="L16"/>
  <c r="M16" s="1"/>
  <c r="L66"/>
  <c r="M66" s="1"/>
  <c r="L42"/>
  <c r="M42" s="1"/>
  <c r="L55"/>
  <c r="M55" s="1"/>
  <c r="L27"/>
  <c r="M27" s="1"/>
  <c r="L82"/>
  <c r="M82" s="1"/>
  <c r="L180"/>
  <c r="M180" s="1"/>
  <c r="L43"/>
  <c r="M43" s="1"/>
  <c r="L44"/>
  <c r="M44" s="1"/>
  <c r="L56"/>
  <c r="M56" s="1"/>
  <c r="L203"/>
  <c r="M203" s="1"/>
  <c r="L204"/>
  <c r="M204" s="1"/>
  <c r="L111"/>
  <c r="M111" s="1"/>
  <c r="L181"/>
  <c r="M181" s="1"/>
  <c r="L182"/>
  <c r="M182" s="1"/>
  <c r="L183"/>
  <c r="M183" s="1"/>
  <c r="L184"/>
  <c r="M184" s="1"/>
  <c r="L28"/>
  <c r="M28" s="1"/>
  <c r="L205"/>
  <c r="M205" s="1"/>
  <c r="L29"/>
  <c r="M29" s="1"/>
  <c r="L67"/>
  <c r="M67" s="1"/>
  <c r="L83"/>
  <c r="M83" s="1"/>
  <c r="L185"/>
  <c r="M185" s="1"/>
  <c r="L41"/>
  <c r="M41" s="1"/>
  <c r="I77"/>
  <c r="J77" s="1"/>
  <c r="I78"/>
  <c r="J78" s="1"/>
  <c r="I79"/>
  <c r="J79" s="1"/>
  <c r="I80"/>
  <c r="J80" s="1"/>
  <c r="I81"/>
  <c r="J81" s="1"/>
  <c r="I175"/>
  <c r="J175" s="1"/>
  <c r="I53"/>
  <c r="J53" s="1"/>
  <c r="I54"/>
  <c r="J54" s="1"/>
  <c r="I202"/>
  <c r="J202" s="1"/>
  <c r="I176"/>
  <c r="J176" s="1"/>
  <c r="I177"/>
  <c r="J177" s="1"/>
  <c r="I178"/>
  <c r="J178" s="1"/>
  <c r="I179"/>
  <c r="J179" s="1"/>
  <c r="I16"/>
  <c r="J16" s="1"/>
  <c r="I66"/>
  <c r="J66" s="1"/>
  <c r="I42"/>
  <c r="J42" s="1"/>
  <c r="I55"/>
  <c r="J55" s="1"/>
  <c r="I27"/>
  <c r="J27" s="1"/>
  <c r="I82"/>
  <c r="J82" s="1"/>
  <c r="I180"/>
  <c r="J180" s="1"/>
  <c r="I43"/>
  <c r="J43" s="1"/>
  <c r="I44"/>
  <c r="J44" s="1"/>
  <c r="I56"/>
  <c r="J56" s="1"/>
  <c r="I203"/>
  <c r="J203" s="1"/>
  <c r="I204"/>
  <c r="J204" s="1"/>
  <c r="I111"/>
  <c r="J111" s="1"/>
  <c r="I181"/>
  <c r="J181" s="1"/>
  <c r="I182"/>
  <c r="J182" s="1"/>
  <c r="I183"/>
  <c r="J183" s="1"/>
  <c r="I184"/>
  <c r="J184" s="1"/>
  <c r="I28"/>
  <c r="J28" s="1"/>
  <c r="I205"/>
  <c r="J205" s="1"/>
  <c r="I29"/>
  <c r="J29" s="1"/>
  <c r="I67"/>
  <c r="J67" s="1"/>
  <c r="I83"/>
  <c r="J83" s="1"/>
  <c r="I185"/>
  <c r="J185" s="1"/>
  <c r="I41"/>
  <c r="J41" s="1"/>
  <c r="M834" i="6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33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214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191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5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29"/>
  <c r="M121"/>
  <c r="M122"/>
  <c r="M123"/>
  <c r="M124"/>
  <c r="M125"/>
  <c r="M126"/>
  <c r="K121"/>
  <c r="K122"/>
  <c r="K123"/>
  <c r="K124"/>
  <c r="K125"/>
  <c r="K126"/>
  <c r="M120"/>
  <c r="K120"/>
  <c r="I121"/>
  <c r="I122"/>
  <c r="I123"/>
  <c r="I124"/>
  <c r="I125"/>
  <c r="I126"/>
  <c r="I120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85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19"/>
  <c r="M7"/>
  <c r="M8"/>
  <c r="M9"/>
  <c r="M10"/>
  <c r="M11"/>
  <c r="M12"/>
  <c r="M13"/>
  <c r="M14"/>
  <c r="M15"/>
  <c r="M16"/>
  <c r="K7"/>
  <c r="K8"/>
  <c r="K9"/>
  <c r="K10"/>
  <c r="K11"/>
  <c r="K12"/>
  <c r="K13"/>
  <c r="K14"/>
  <c r="K15"/>
  <c r="K16"/>
  <c r="M6"/>
  <c r="K6"/>
  <c r="I7"/>
  <c r="I8"/>
  <c r="I9"/>
  <c r="I10"/>
  <c r="I11"/>
  <c r="I12"/>
  <c r="I13"/>
  <c r="I14"/>
  <c r="I15"/>
  <c r="I16"/>
  <c r="I6"/>
  <c r="O119" i="9"/>
  <c r="P119" s="1"/>
  <c r="O120"/>
  <c r="P120" s="1"/>
  <c r="O121"/>
  <c r="P121" s="1"/>
  <c r="O122"/>
  <c r="P122" s="1"/>
  <c r="O123"/>
  <c r="P123" s="1"/>
  <c r="O124"/>
  <c r="P124" s="1"/>
  <c r="O125"/>
  <c r="P125" s="1"/>
  <c r="O126"/>
  <c r="P126" s="1"/>
  <c r="O127"/>
  <c r="P127" s="1"/>
  <c r="O128"/>
  <c r="P128" s="1"/>
  <c r="O129"/>
  <c r="P129" s="1"/>
  <c r="O130"/>
  <c r="P130" s="1"/>
  <c r="O131"/>
  <c r="P131" s="1"/>
  <c r="O132"/>
  <c r="P132" s="1"/>
  <c r="O133"/>
  <c r="P133" s="1"/>
  <c r="O134"/>
  <c r="P134" s="1"/>
  <c r="O89"/>
  <c r="P89" s="1"/>
  <c r="O90"/>
  <c r="P90" s="1"/>
  <c r="O20"/>
  <c r="P20" s="1"/>
  <c r="O58"/>
  <c r="P58" s="1"/>
  <c r="O4"/>
  <c r="P4" s="1"/>
  <c r="O5"/>
  <c r="P5" s="1"/>
  <c r="O6"/>
  <c r="P6" s="1"/>
  <c r="O7"/>
  <c r="P7" s="1"/>
  <c r="O8"/>
  <c r="P8" s="1"/>
  <c r="O61"/>
  <c r="P61" s="1"/>
  <c r="O62"/>
  <c r="P62" s="1"/>
  <c r="O135"/>
  <c r="P135" s="1"/>
  <c r="O136"/>
  <c r="P136" s="1"/>
  <c r="O63"/>
  <c r="P63" s="1"/>
  <c r="O137"/>
  <c r="P137" s="1"/>
  <c r="O21"/>
  <c r="P21" s="1"/>
  <c r="O22"/>
  <c r="P22" s="1"/>
  <c r="O23"/>
  <c r="P23" s="1"/>
  <c r="O24"/>
  <c r="P24" s="1"/>
  <c r="O138"/>
  <c r="P138" s="1"/>
  <c r="O139"/>
  <c r="P139" s="1"/>
  <c r="O140"/>
  <c r="P140" s="1"/>
  <c r="O141"/>
  <c r="P141" s="1"/>
  <c r="O142"/>
  <c r="P142" s="1"/>
  <c r="O9"/>
  <c r="P9" s="1"/>
  <c r="O143"/>
  <c r="P143" s="1"/>
  <c r="O144"/>
  <c r="P144" s="1"/>
  <c r="O145"/>
  <c r="P145" s="1"/>
  <c r="O146"/>
  <c r="P146" s="1"/>
  <c r="O147"/>
  <c r="P147" s="1"/>
  <c r="O148"/>
  <c r="P148" s="1"/>
  <c r="O149"/>
  <c r="P149" s="1"/>
  <c r="O91"/>
  <c r="P91" s="1"/>
  <c r="O150"/>
  <c r="P150" s="1"/>
  <c r="O151"/>
  <c r="P151" s="1"/>
  <c r="O152"/>
  <c r="P152" s="1"/>
  <c r="O64"/>
  <c r="P64" s="1"/>
  <c r="O153"/>
  <c r="P153" s="1"/>
  <c r="O10"/>
  <c r="P10" s="1"/>
  <c r="O11"/>
  <c r="P11" s="1"/>
  <c r="O12"/>
  <c r="P12" s="1"/>
  <c r="O13"/>
  <c r="P13" s="1"/>
  <c r="O154"/>
  <c r="P154" s="1"/>
  <c r="O14"/>
  <c r="P14" s="1"/>
  <c r="O65"/>
  <c r="P65" s="1"/>
  <c r="O15"/>
  <c r="P15" s="1"/>
  <c r="O92"/>
  <c r="P92" s="1"/>
  <c r="O155"/>
  <c r="P155" s="1"/>
  <c r="O156"/>
  <c r="P156" s="1"/>
  <c r="O157"/>
  <c r="P157" s="1"/>
  <c r="O158"/>
  <c r="P158" s="1"/>
  <c r="O159"/>
  <c r="P159" s="1"/>
  <c r="O160"/>
  <c r="P160" s="1"/>
  <c r="O93"/>
  <c r="P93" s="1"/>
  <c r="O94"/>
  <c r="P94" s="1"/>
  <c r="O34"/>
  <c r="P34" s="1"/>
  <c r="O35"/>
  <c r="P35" s="1"/>
  <c r="O36"/>
  <c r="P36" s="1"/>
  <c r="O37"/>
  <c r="P37" s="1"/>
  <c r="O38"/>
  <c r="P38" s="1"/>
  <c r="O39"/>
  <c r="P39" s="1"/>
  <c r="O40"/>
  <c r="P40" s="1"/>
  <c r="O95"/>
  <c r="P95" s="1"/>
  <c r="O96"/>
  <c r="P96" s="1"/>
  <c r="O97"/>
  <c r="P97" s="1"/>
  <c r="O98"/>
  <c r="P98" s="1"/>
  <c r="O99"/>
  <c r="P99" s="1"/>
  <c r="O100"/>
  <c r="P100" s="1"/>
  <c r="O101"/>
  <c r="P101" s="1"/>
  <c r="O102"/>
  <c r="P102" s="1"/>
  <c r="O103"/>
  <c r="P103" s="1"/>
  <c r="O104"/>
  <c r="P104" s="1"/>
  <c r="O105"/>
  <c r="P105" s="1"/>
  <c r="O106"/>
  <c r="P106" s="1"/>
  <c r="O107"/>
  <c r="P107" s="1"/>
  <c r="O73"/>
  <c r="P73" s="1"/>
  <c r="O74"/>
  <c r="P74" s="1"/>
  <c r="O75"/>
  <c r="P75" s="1"/>
  <c r="O76"/>
  <c r="P76" s="1"/>
  <c r="O199"/>
  <c r="P199" s="1"/>
  <c r="O200"/>
  <c r="P200" s="1"/>
  <c r="O201"/>
  <c r="P201" s="1"/>
  <c r="O108"/>
  <c r="P108" s="1"/>
  <c r="O109"/>
  <c r="P109" s="1"/>
  <c r="O110"/>
  <c r="P110" s="1"/>
  <c r="O161"/>
  <c r="P161" s="1"/>
  <c r="O162"/>
  <c r="P162" s="1"/>
  <c r="O163"/>
  <c r="P163" s="1"/>
  <c r="O25"/>
  <c r="P25" s="1"/>
  <c r="O26"/>
  <c r="P26" s="1"/>
  <c r="O164"/>
  <c r="P164" s="1"/>
  <c r="O165"/>
  <c r="P165" s="1"/>
  <c r="O166"/>
  <c r="P166" s="1"/>
  <c r="O167"/>
  <c r="P167" s="1"/>
  <c r="O168"/>
  <c r="P168" s="1"/>
  <c r="O169"/>
  <c r="P169" s="1"/>
  <c r="O170"/>
  <c r="P170" s="1"/>
  <c r="O171"/>
  <c r="P171" s="1"/>
  <c r="O172"/>
  <c r="P172" s="1"/>
  <c r="O173"/>
  <c r="P173" s="1"/>
  <c r="O174"/>
  <c r="P174" s="1"/>
  <c r="O118"/>
  <c r="P118" s="1"/>
  <c r="P197" s="1"/>
  <c r="H70" i="10" s="1"/>
  <c r="L119" i="9"/>
  <c r="M119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89"/>
  <c r="M89" s="1"/>
  <c r="L90"/>
  <c r="M90" s="1"/>
  <c r="L20"/>
  <c r="M20" s="1"/>
  <c r="L58"/>
  <c r="M58" s="1"/>
  <c r="L4"/>
  <c r="M4" s="1"/>
  <c r="L5"/>
  <c r="M5" s="1"/>
  <c r="L6"/>
  <c r="M6" s="1"/>
  <c r="L7"/>
  <c r="M7" s="1"/>
  <c r="L8"/>
  <c r="M8" s="1"/>
  <c r="L61"/>
  <c r="M61" s="1"/>
  <c r="L62"/>
  <c r="M62" s="1"/>
  <c r="L135"/>
  <c r="M135" s="1"/>
  <c r="L136"/>
  <c r="M136" s="1"/>
  <c r="L63"/>
  <c r="M63" s="1"/>
  <c r="L137"/>
  <c r="M137" s="1"/>
  <c r="L21"/>
  <c r="M21" s="1"/>
  <c r="L22"/>
  <c r="M22" s="1"/>
  <c r="L23"/>
  <c r="M23" s="1"/>
  <c r="L24"/>
  <c r="M24" s="1"/>
  <c r="L138"/>
  <c r="M138" s="1"/>
  <c r="L139"/>
  <c r="M139" s="1"/>
  <c r="L140"/>
  <c r="M140" s="1"/>
  <c r="L141"/>
  <c r="M141" s="1"/>
  <c r="L142"/>
  <c r="M142" s="1"/>
  <c r="L9"/>
  <c r="M9" s="1"/>
  <c r="L143"/>
  <c r="M143" s="1"/>
  <c r="L144"/>
  <c r="M144" s="1"/>
  <c r="L145"/>
  <c r="M145" s="1"/>
  <c r="L146"/>
  <c r="M146" s="1"/>
  <c r="L147"/>
  <c r="M147" s="1"/>
  <c r="L148"/>
  <c r="M148" s="1"/>
  <c r="L149"/>
  <c r="M149" s="1"/>
  <c r="L91"/>
  <c r="M91" s="1"/>
  <c r="L150"/>
  <c r="M150" s="1"/>
  <c r="L151"/>
  <c r="M151" s="1"/>
  <c r="L152"/>
  <c r="M152" s="1"/>
  <c r="L64"/>
  <c r="M64" s="1"/>
  <c r="L153"/>
  <c r="M153" s="1"/>
  <c r="L10"/>
  <c r="M10" s="1"/>
  <c r="L11"/>
  <c r="M11" s="1"/>
  <c r="L12"/>
  <c r="M12" s="1"/>
  <c r="L13"/>
  <c r="M13" s="1"/>
  <c r="L154"/>
  <c r="M154" s="1"/>
  <c r="L14"/>
  <c r="M14" s="1"/>
  <c r="L65"/>
  <c r="M65" s="1"/>
  <c r="L15"/>
  <c r="M15" s="1"/>
  <c r="L92"/>
  <c r="M92" s="1"/>
  <c r="L155"/>
  <c r="M155" s="1"/>
  <c r="L156"/>
  <c r="M156" s="1"/>
  <c r="L157"/>
  <c r="M157" s="1"/>
  <c r="L158"/>
  <c r="M158" s="1"/>
  <c r="L159"/>
  <c r="M159" s="1"/>
  <c r="L160"/>
  <c r="M160" s="1"/>
  <c r="L93"/>
  <c r="M93" s="1"/>
  <c r="L94"/>
  <c r="M94" s="1"/>
  <c r="L34"/>
  <c r="M34" s="1"/>
  <c r="L35"/>
  <c r="M35" s="1"/>
  <c r="L36"/>
  <c r="M36" s="1"/>
  <c r="L37"/>
  <c r="M37" s="1"/>
  <c r="L38"/>
  <c r="M38" s="1"/>
  <c r="L39"/>
  <c r="M39" s="1"/>
  <c r="L40"/>
  <c r="M40" s="1"/>
  <c r="L95"/>
  <c r="M95" s="1"/>
  <c r="L96"/>
  <c r="M96" s="1"/>
  <c r="L97"/>
  <c r="M97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73"/>
  <c r="M73" s="1"/>
  <c r="L74"/>
  <c r="M74" s="1"/>
  <c r="L75"/>
  <c r="M75" s="1"/>
  <c r="L76"/>
  <c r="M76" s="1"/>
  <c r="L199"/>
  <c r="M199" s="1"/>
  <c r="L200"/>
  <c r="M200" s="1"/>
  <c r="L201"/>
  <c r="M201" s="1"/>
  <c r="L108"/>
  <c r="M108" s="1"/>
  <c r="L109"/>
  <c r="M109" s="1"/>
  <c r="L110"/>
  <c r="M110" s="1"/>
  <c r="L161"/>
  <c r="M161" s="1"/>
  <c r="L162"/>
  <c r="M162" s="1"/>
  <c r="L163"/>
  <c r="M163" s="1"/>
  <c r="L25"/>
  <c r="M25" s="1"/>
  <c r="L26"/>
  <c r="M26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 s="1"/>
  <c r="L174"/>
  <c r="M174" s="1"/>
  <c r="L118"/>
  <c r="M118" s="1"/>
  <c r="M197" s="1"/>
  <c r="F70" i="10" s="1"/>
  <c r="I119" i="9"/>
  <c r="J119" s="1"/>
  <c r="I120"/>
  <c r="J120" s="1"/>
  <c r="I121"/>
  <c r="J121" s="1"/>
  <c r="I122"/>
  <c r="J122" s="1"/>
  <c r="I123"/>
  <c r="J123" s="1"/>
  <c r="I124"/>
  <c r="J124" s="1"/>
  <c r="I125"/>
  <c r="J125" s="1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J133" s="1"/>
  <c r="I134"/>
  <c r="J134" s="1"/>
  <c r="I89"/>
  <c r="J89" s="1"/>
  <c r="I90"/>
  <c r="J90" s="1"/>
  <c r="I20"/>
  <c r="J20" s="1"/>
  <c r="I58"/>
  <c r="J58" s="1"/>
  <c r="I4"/>
  <c r="J4" s="1"/>
  <c r="I5"/>
  <c r="J5" s="1"/>
  <c r="I6"/>
  <c r="J6" s="1"/>
  <c r="I7"/>
  <c r="J7" s="1"/>
  <c r="I8"/>
  <c r="J8" s="1"/>
  <c r="I61"/>
  <c r="J61" s="1"/>
  <c r="I62"/>
  <c r="J62" s="1"/>
  <c r="I135"/>
  <c r="J135" s="1"/>
  <c r="I136"/>
  <c r="J136" s="1"/>
  <c r="I63"/>
  <c r="J63" s="1"/>
  <c r="I137"/>
  <c r="J137" s="1"/>
  <c r="I21"/>
  <c r="J21" s="1"/>
  <c r="I22"/>
  <c r="J22" s="1"/>
  <c r="I23"/>
  <c r="J23" s="1"/>
  <c r="I24"/>
  <c r="J24" s="1"/>
  <c r="I138"/>
  <c r="J138" s="1"/>
  <c r="I139"/>
  <c r="J139" s="1"/>
  <c r="I140"/>
  <c r="J140" s="1"/>
  <c r="I141"/>
  <c r="J141" s="1"/>
  <c r="I142"/>
  <c r="J142" s="1"/>
  <c r="I9"/>
  <c r="J9" s="1"/>
  <c r="I143"/>
  <c r="J143" s="1"/>
  <c r="I144"/>
  <c r="J144" s="1"/>
  <c r="I145"/>
  <c r="J145" s="1"/>
  <c r="I146"/>
  <c r="J146" s="1"/>
  <c r="I147"/>
  <c r="J147" s="1"/>
  <c r="I148"/>
  <c r="J148" s="1"/>
  <c r="I149"/>
  <c r="J149" s="1"/>
  <c r="I91"/>
  <c r="J91" s="1"/>
  <c r="I150"/>
  <c r="J150" s="1"/>
  <c r="I151"/>
  <c r="J151" s="1"/>
  <c r="I152"/>
  <c r="J152" s="1"/>
  <c r="I64"/>
  <c r="J64" s="1"/>
  <c r="I153"/>
  <c r="J153" s="1"/>
  <c r="I10"/>
  <c r="J10" s="1"/>
  <c r="I11"/>
  <c r="J11" s="1"/>
  <c r="I12"/>
  <c r="J12" s="1"/>
  <c r="I13"/>
  <c r="J13" s="1"/>
  <c r="I154"/>
  <c r="J154" s="1"/>
  <c r="I14"/>
  <c r="J14" s="1"/>
  <c r="I65"/>
  <c r="J65" s="1"/>
  <c r="I15"/>
  <c r="J15" s="1"/>
  <c r="I92"/>
  <c r="J92" s="1"/>
  <c r="I155"/>
  <c r="J155" s="1"/>
  <c r="I156"/>
  <c r="J156" s="1"/>
  <c r="I157"/>
  <c r="J157" s="1"/>
  <c r="I158"/>
  <c r="J158" s="1"/>
  <c r="I159"/>
  <c r="J159" s="1"/>
  <c r="I160"/>
  <c r="J160" s="1"/>
  <c r="I93"/>
  <c r="J93" s="1"/>
  <c r="I94"/>
  <c r="J94" s="1"/>
  <c r="I34"/>
  <c r="J34" s="1"/>
  <c r="I35"/>
  <c r="J35" s="1"/>
  <c r="I36"/>
  <c r="J36" s="1"/>
  <c r="I37"/>
  <c r="J37" s="1"/>
  <c r="I38"/>
  <c r="J38" s="1"/>
  <c r="I39"/>
  <c r="J39" s="1"/>
  <c r="I40"/>
  <c r="J40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73"/>
  <c r="J73" s="1"/>
  <c r="I74"/>
  <c r="J74" s="1"/>
  <c r="I75"/>
  <c r="J75" s="1"/>
  <c r="I76"/>
  <c r="J76" s="1"/>
  <c r="I199"/>
  <c r="J199" s="1"/>
  <c r="I200"/>
  <c r="J200" s="1"/>
  <c r="I201"/>
  <c r="J201" s="1"/>
  <c r="I108"/>
  <c r="J108" s="1"/>
  <c r="I109"/>
  <c r="J109" s="1"/>
  <c r="I110"/>
  <c r="J110" s="1"/>
  <c r="I161"/>
  <c r="J161" s="1"/>
  <c r="I162"/>
  <c r="J162" s="1"/>
  <c r="I163"/>
  <c r="J163" s="1"/>
  <c r="I25"/>
  <c r="J25" s="1"/>
  <c r="I26"/>
  <c r="J26" s="1"/>
  <c r="I164"/>
  <c r="J164" s="1"/>
  <c r="I165"/>
  <c r="J165" s="1"/>
  <c r="I166"/>
  <c r="J166" s="1"/>
  <c r="I167"/>
  <c r="J167" s="1"/>
  <c r="I168"/>
  <c r="J168" s="1"/>
  <c r="I169"/>
  <c r="J169" s="1"/>
  <c r="I170"/>
  <c r="J170" s="1"/>
  <c r="I171"/>
  <c r="J171" s="1"/>
  <c r="I172"/>
  <c r="J172" s="1"/>
  <c r="I173"/>
  <c r="J173" s="1"/>
  <c r="I174"/>
  <c r="J174" s="1"/>
  <c r="I118"/>
  <c r="J118" s="1"/>
  <c r="J197" s="1"/>
  <c r="D70" i="10" s="1"/>
  <c r="M83" i="6"/>
  <c r="G49" i="10" s="1"/>
  <c r="I11" i="8"/>
  <c r="G51" i="10" s="1"/>
  <c r="H51" s="1"/>
  <c r="K83" i="6"/>
  <c r="E49" i="10" s="1"/>
  <c r="G11" i="8"/>
  <c r="E51" i="10" s="1"/>
  <c r="F51" s="1"/>
  <c r="I83" i="6"/>
  <c r="C49" i="10" s="1"/>
  <c r="E11" i="8"/>
  <c r="C51" i="10" s="1"/>
  <c r="D51" s="1"/>
  <c r="M157" i="6"/>
  <c r="G43" i="10" s="1"/>
  <c r="K157" i="6"/>
  <c r="E43" i="10" s="1"/>
  <c r="I157" i="6"/>
  <c r="C43" i="10" s="1"/>
  <c r="M212" i="6"/>
  <c r="G37" i="10" s="1"/>
  <c r="I31" i="8"/>
  <c r="G39" i="10" s="1"/>
  <c r="H39" s="1"/>
  <c r="K212" i="6"/>
  <c r="E37" i="10" s="1"/>
  <c r="G31" i="8"/>
  <c r="E39" i="10" s="1"/>
  <c r="F39" s="1"/>
  <c r="I212" i="6"/>
  <c r="C37" i="10" s="1"/>
  <c r="E31" i="8"/>
  <c r="C39" i="10" s="1"/>
  <c r="D39" s="1"/>
  <c r="M858" i="6"/>
  <c r="G31" i="10" s="1"/>
  <c r="I42" i="8"/>
  <c r="G33" i="10" s="1"/>
  <c r="H33" s="1"/>
  <c r="K858" i="6"/>
  <c r="E31" i="10" s="1"/>
  <c r="G42" i="8"/>
  <c r="E33" i="10" s="1"/>
  <c r="F33" s="1"/>
  <c r="I858" i="6"/>
  <c r="C31" i="10" s="1"/>
  <c r="E42" i="8"/>
  <c r="C33" i="10" s="1"/>
  <c r="D33" s="1"/>
  <c r="M127" i="6"/>
  <c r="G25" i="10" s="1"/>
  <c r="I14" i="8"/>
  <c r="G27" i="10" s="1"/>
  <c r="H27" s="1"/>
  <c r="K127" i="6"/>
  <c r="E25" i="10" s="1"/>
  <c r="G14" i="8"/>
  <c r="E27" i="10" s="1"/>
  <c r="F27" s="1"/>
  <c r="I127" i="6"/>
  <c r="C25" i="10" s="1"/>
  <c r="E14" i="8"/>
  <c r="C27" i="10" s="1"/>
  <c r="D27" s="1"/>
  <c r="M118" i="6"/>
  <c r="G19" i="10" s="1"/>
  <c r="K118" i="6"/>
  <c r="E19" i="10" s="1"/>
  <c r="I118" i="6"/>
  <c r="C19" i="10" s="1"/>
  <c r="M189" i="6"/>
  <c r="G13" i="10" s="1"/>
  <c r="I25" i="8"/>
  <c r="G15" i="10" s="1"/>
  <c r="H15" s="1"/>
  <c r="K189" i="6"/>
  <c r="E13" i="10" s="1"/>
  <c r="G25" i="8"/>
  <c r="E15" i="10" s="1"/>
  <c r="F15" s="1"/>
  <c r="I189" i="6"/>
  <c r="C13" i="10" s="1"/>
  <c r="E25" i="8"/>
  <c r="C15" i="10" s="1"/>
  <c r="D15" s="1"/>
  <c r="M17" i="6"/>
  <c r="G7" i="10" s="1"/>
  <c r="I7" i="8"/>
  <c r="G9" i="10" s="1"/>
  <c r="H9" s="1"/>
  <c r="K17" i="6"/>
  <c r="E7" i="10" s="1"/>
  <c r="G7" i="8"/>
  <c r="E9" i="10" s="1"/>
  <c r="F9" s="1"/>
  <c r="I17" i="6"/>
  <c r="C7" i="10" s="1"/>
  <c r="E7" i="8"/>
  <c r="C9" i="10" s="1"/>
  <c r="D9" s="1"/>
  <c r="K103" i="7"/>
  <c r="L103" s="1"/>
  <c r="K104"/>
  <c r="L104" s="1"/>
  <c r="K105"/>
  <c r="L105" s="1"/>
  <c r="K106"/>
  <c r="L106" s="1"/>
  <c r="K107"/>
  <c r="L107" s="1"/>
  <c r="K108"/>
  <c r="L108" s="1"/>
  <c r="K109"/>
  <c r="L109" s="1"/>
  <c r="K110"/>
  <c r="L110" s="1"/>
  <c r="K111"/>
  <c r="L111" s="1"/>
  <c r="K112"/>
  <c r="L112" s="1"/>
  <c r="K113"/>
  <c r="L113" s="1"/>
  <c r="K114"/>
  <c r="L114" s="1"/>
  <c r="K115"/>
  <c r="L115" s="1"/>
  <c r="K116"/>
  <c r="L116" s="1"/>
  <c r="K117"/>
  <c r="L117" s="1"/>
  <c r="K118"/>
  <c r="L118" s="1"/>
  <c r="K119"/>
  <c r="L119" s="1"/>
  <c r="K120"/>
  <c r="L120" s="1"/>
  <c r="K121"/>
  <c r="L121" s="1"/>
  <c r="K122"/>
  <c r="L12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E103"/>
  <c r="F103" s="1"/>
  <c r="E104"/>
  <c r="F104" s="1"/>
  <c r="E105"/>
  <c r="F105" s="1"/>
  <c r="E106"/>
  <c r="F106" s="1"/>
  <c r="E107"/>
  <c r="F107" s="1"/>
  <c r="E108"/>
  <c r="F108" s="1"/>
  <c r="E109"/>
  <c r="F109" s="1"/>
  <c r="E110"/>
  <c r="F110" s="1"/>
  <c r="E111"/>
  <c r="F111" s="1"/>
  <c r="E112"/>
  <c r="F112" s="1"/>
  <c r="E113"/>
  <c r="F113" s="1"/>
  <c r="E114"/>
  <c r="F114" s="1"/>
  <c r="E115"/>
  <c r="F115" s="1"/>
  <c r="E116"/>
  <c r="F116" s="1"/>
  <c r="E117"/>
  <c r="F117" s="1"/>
  <c r="E118"/>
  <c r="F118" s="1"/>
  <c r="E119"/>
  <c r="F119" s="1"/>
  <c r="E120"/>
  <c r="F120" s="1"/>
  <c r="E121"/>
  <c r="F121" s="1"/>
  <c r="E122"/>
  <c r="F122" s="1"/>
  <c r="K102"/>
  <c r="L102" s="1"/>
  <c r="L123" s="1"/>
  <c r="H32" i="10" s="1"/>
  <c r="H102" i="7"/>
  <c r="I102" s="1"/>
  <c r="I123" s="1"/>
  <c r="F32" i="10" s="1"/>
  <c r="E102" i="7"/>
  <c r="F102" s="1"/>
  <c r="F123" s="1"/>
  <c r="D32" i="10" s="1"/>
  <c r="K74" i="7"/>
  <c r="L74" s="1"/>
  <c r="K75"/>
  <c r="L75" s="1"/>
  <c r="K76"/>
  <c r="L76" s="1"/>
  <c r="K77"/>
  <c r="L77" s="1"/>
  <c r="K78"/>
  <c r="L78" s="1"/>
  <c r="K79"/>
  <c r="L79" s="1"/>
  <c r="K80"/>
  <c r="L80" s="1"/>
  <c r="K81"/>
  <c r="L81" s="1"/>
  <c r="K82"/>
  <c r="L82" s="1"/>
  <c r="K83"/>
  <c r="L83" s="1"/>
  <c r="K84"/>
  <c r="L84" s="1"/>
  <c r="K85"/>
  <c r="L85" s="1"/>
  <c r="K86"/>
  <c r="L86" s="1"/>
  <c r="K87"/>
  <c r="L87" s="1"/>
  <c r="K88"/>
  <c r="L88" s="1"/>
  <c r="K89"/>
  <c r="L89" s="1"/>
  <c r="K90"/>
  <c r="L90" s="1"/>
  <c r="K91"/>
  <c r="L91" s="1"/>
  <c r="K92"/>
  <c r="L92" s="1"/>
  <c r="K93"/>
  <c r="L93" s="1"/>
  <c r="K94"/>
  <c r="L94" s="1"/>
  <c r="K95"/>
  <c r="L95" s="1"/>
  <c r="K96"/>
  <c r="L96" s="1"/>
  <c r="K97"/>
  <c r="L97" s="1"/>
  <c r="K98"/>
  <c r="L98" s="1"/>
  <c r="K99"/>
  <c r="L99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E74"/>
  <c r="F74" s="1"/>
  <c r="E75"/>
  <c r="F75" s="1"/>
  <c r="E76"/>
  <c r="F76" s="1"/>
  <c r="E77"/>
  <c r="F77" s="1"/>
  <c r="E78"/>
  <c r="F78" s="1"/>
  <c r="E79"/>
  <c r="F79" s="1"/>
  <c r="E80"/>
  <c r="F80" s="1"/>
  <c r="E81"/>
  <c r="F81" s="1"/>
  <c r="E82"/>
  <c r="F82" s="1"/>
  <c r="E83"/>
  <c r="F83" s="1"/>
  <c r="E84"/>
  <c r="F84" s="1"/>
  <c r="E85"/>
  <c r="F85" s="1"/>
  <c r="E86"/>
  <c r="F86" s="1"/>
  <c r="E87"/>
  <c r="F87" s="1"/>
  <c r="E88"/>
  <c r="F88" s="1"/>
  <c r="E89"/>
  <c r="F89" s="1"/>
  <c r="E90"/>
  <c r="F90" s="1"/>
  <c r="E91"/>
  <c r="F91" s="1"/>
  <c r="E92"/>
  <c r="F92" s="1"/>
  <c r="E93"/>
  <c r="F93" s="1"/>
  <c r="E94"/>
  <c r="F94" s="1"/>
  <c r="E95"/>
  <c r="F95" s="1"/>
  <c r="E96"/>
  <c r="F96" s="1"/>
  <c r="E97"/>
  <c r="F97" s="1"/>
  <c r="E98"/>
  <c r="F98" s="1"/>
  <c r="E99"/>
  <c r="F99" s="1"/>
  <c r="K73"/>
  <c r="L73" s="1"/>
  <c r="L100" s="1"/>
  <c r="H68" i="10" s="1"/>
  <c r="H73" i="7"/>
  <c r="I73" s="1"/>
  <c r="I100" s="1"/>
  <c r="F68" i="10" s="1"/>
  <c r="E73" i="7"/>
  <c r="F73" s="1"/>
  <c r="F100" s="1"/>
  <c r="D68" i="10" s="1"/>
  <c r="K63" i="7"/>
  <c r="L63" s="1"/>
  <c r="K64"/>
  <c r="L64" s="1"/>
  <c r="K65"/>
  <c r="L65" s="1"/>
  <c r="K66"/>
  <c r="L66" s="1"/>
  <c r="K67"/>
  <c r="L67" s="1"/>
  <c r="K68"/>
  <c r="L68" s="1"/>
  <c r="K69"/>
  <c r="L69" s="1"/>
  <c r="K70"/>
  <c r="L70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E63"/>
  <c r="F63" s="1"/>
  <c r="E64"/>
  <c r="F64" s="1"/>
  <c r="E65"/>
  <c r="F65" s="1"/>
  <c r="E66"/>
  <c r="F66" s="1"/>
  <c r="E67"/>
  <c r="F67" s="1"/>
  <c r="E68"/>
  <c r="F68" s="1"/>
  <c r="E69"/>
  <c r="F69" s="1"/>
  <c r="E70"/>
  <c r="F70" s="1"/>
  <c r="K62"/>
  <c r="L62" s="1"/>
  <c r="L71" s="1"/>
  <c r="H38" i="10" s="1"/>
  <c r="H62" i="7"/>
  <c r="I62" s="1"/>
  <c r="I71" s="1"/>
  <c r="F38" i="10" s="1"/>
  <c r="E62" i="7"/>
  <c r="F62" s="1"/>
  <c r="F71" s="1"/>
  <c r="D38" i="10" s="1"/>
  <c r="K46" i="7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K45"/>
  <c r="L45" s="1"/>
  <c r="L60" s="1"/>
  <c r="H14" i="10" s="1"/>
  <c r="H45" i="7"/>
  <c r="I45" s="1"/>
  <c r="I60" s="1"/>
  <c r="F14" i="10" s="1"/>
  <c r="E45" i="7"/>
  <c r="F45" s="1"/>
  <c r="F60" s="1"/>
  <c r="D14" i="10" s="1"/>
  <c r="K42" i="7"/>
  <c r="L42" s="1"/>
  <c r="L43" s="1"/>
  <c r="H44" i="10" s="1"/>
  <c r="H42" i="7"/>
  <c r="I42" s="1"/>
  <c r="I43" s="1"/>
  <c r="F44" i="10" s="1"/>
  <c r="E42" i="7"/>
  <c r="F42" s="1"/>
  <c r="F43" s="1"/>
  <c r="D44" i="10" s="1"/>
  <c r="K36" i="7"/>
  <c r="L36" s="1"/>
  <c r="K37"/>
  <c r="L37" s="1"/>
  <c r="K38"/>
  <c r="L38" s="1"/>
  <c r="K39"/>
  <c r="L39" s="1"/>
  <c r="K35"/>
  <c r="L35" s="1"/>
  <c r="L40" s="1"/>
  <c r="H26" i="10" s="1"/>
  <c r="H36" i="7"/>
  <c r="I36" s="1"/>
  <c r="H37"/>
  <c r="I37" s="1"/>
  <c r="H38"/>
  <c r="I38" s="1"/>
  <c r="H39"/>
  <c r="H35"/>
  <c r="I35" s="1"/>
  <c r="E36"/>
  <c r="F36" s="1"/>
  <c r="E37"/>
  <c r="F37" s="1"/>
  <c r="E38"/>
  <c r="F38" s="1"/>
  <c r="E39"/>
  <c r="F39" s="1"/>
  <c r="E35"/>
  <c r="F35" s="1"/>
  <c r="F40" s="1"/>
  <c r="D26" i="10" s="1"/>
  <c r="K19" i="7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18"/>
  <c r="L18" s="1"/>
  <c r="L33" s="1"/>
  <c r="H20" i="10" s="1"/>
  <c r="H19" i="7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18"/>
  <c r="I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18"/>
  <c r="F18" s="1"/>
  <c r="F33" s="1"/>
  <c r="D20" i="10" s="1"/>
  <c r="K10" i="7"/>
  <c r="L10" s="1"/>
  <c r="K11"/>
  <c r="L11" s="1"/>
  <c r="K12"/>
  <c r="L12" s="1"/>
  <c r="K13"/>
  <c r="L13" s="1"/>
  <c r="K14"/>
  <c r="L14" s="1"/>
  <c r="K15"/>
  <c r="L15" s="1"/>
  <c r="K9"/>
  <c r="L9" s="1"/>
  <c r="L16" s="1"/>
  <c r="H50" i="10" s="1"/>
  <c r="H10" i="7"/>
  <c r="I10" s="1"/>
  <c r="H11"/>
  <c r="I11" s="1"/>
  <c r="H12"/>
  <c r="I12" s="1"/>
  <c r="H13"/>
  <c r="I13" s="1"/>
  <c r="H14"/>
  <c r="I14" s="1"/>
  <c r="H15"/>
  <c r="I15" s="1"/>
  <c r="H9"/>
  <c r="I9" s="1"/>
  <c r="I16" s="1"/>
  <c r="F50" i="10" s="1"/>
  <c r="E10" i="7"/>
  <c r="F10" s="1"/>
  <c r="E11"/>
  <c r="F11" s="1"/>
  <c r="E12"/>
  <c r="F12" s="1"/>
  <c r="E13"/>
  <c r="F13" s="1"/>
  <c r="E14"/>
  <c r="F14" s="1"/>
  <c r="E15"/>
  <c r="F15" s="1"/>
  <c r="E9"/>
  <c r="F9" s="1"/>
  <c r="F16" s="1"/>
  <c r="D50" i="10" s="1"/>
  <c r="K6" i="7"/>
  <c r="L6" s="1"/>
  <c r="L7" s="1"/>
  <c r="H6"/>
  <c r="I6" s="1"/>
  <c r="I7" s="1"/>
  <c r="E6"/>
  <c r="F6" s="1"/>
  <c r="F7" s="1"/>
  <c r="E39" i="8"/>
  <c r="C69" i="10" s="1"/>
  <c r="D69" s="1"/>
  <c r="G39" i="8"/>
  <c r="E69" i="10" s="1"/>
  <c r="F69" s="1"/>
  <c r="G45" i="8"/>
  <c r="I39"/>
  <c r="G69" i="10" s="1"/>
  <c r="H69" s="1"/>
  <c r="D39" i="8"/>
  <c r="F42"/>
  <c r="H42"/>
  <c r="D42"/>
  <c r="F39"/>
  <c r="H39"/>
  <c r="F31"/>
  <c r="H31"/>
  <c r="D31"/>
  <c r="F25"/>
  <c r="H25"/>
  <c r="D25"/>
  <c r="F14"/>
  <c r="H14"/>
  <c r="D14"/>
  <c r="F11"/>
  <c r="H11"/>
  <c r="D11"/>
  <c r="F7"/>
  <c r="F45" s="1"/>
  <c r="H7"/>
  <c r="H45" s="1"/>
  <c r="D7"/>
  <c r="D45" s="1"/>
  <c r="K123" i="7"/>
  <c r="G32" i="10" s="1"/>
  <c r="H123" i="7"/>
  <c r="E32" i="10" s="1"/>
  <c r="E123" i="7"/>
  <c r="C32" i="10" s="1"/>
  <c r="K71" i="7"/>
  <c r="G38" i="10" s="1"/>
  <c r="H71" i="7"/>
  <c r="E38" i="10" s="1"/>
  <c r="E71" i="7"/>
  <c r="C38" i="10" s="1"/>
  <c r="K60" i="7"/>
  <c r="G14" i="10" s="1"/>
  <c r="H60" i="7"/>
  <c r="E14" i="10" s="1"/>
  <c r="E60" i="7"/>
  <c r="C14" i="10" s="1"/>
  <c r="K43" i="7"/>
  <c r="G44" i="10" s="1"/>
  <c r="H43" i="7"/>
  <c r="E44" i="10" s="1"/>
  <c r="E43" i="7"/>
  <c r="C44" i="10" s="1"/>
  <c r="K40" i="7"/>
  <c r="G26" i="10" s="1"/>
  <c r="H40" i="7"/>
  <c r="E26" i="10" s="1"/>
  <c r="E40" i="7"/>
  <c r="C26" i="10" s="1"/>
  <c r="K33" i="7"/>
  <c r="G20" i="10" s="1"/>
  <c r="H33" i="7"/>
  <c r="E20" i="10" s="1"/>
  <c r="E33" i="7"/>
  <c r="C20" i="10" s="1"/>
  <c r="K16" i="7"/>
  <c r="G50" i="10" s="1"/>
  <c r="H16" i="7"/>
  <c r="E50" i="10" s="1"/>
  <c r="E16" i="7"/>
  <c r="C50" i="10" s="1"/>
  <c r="K7" i="7"/>
  <c r="G8" i="10" s="1"/>
  <c r="H7" i="7"/>
  <c r="E8" i="10" s="1"/>
  <c r="E7" i="7"/>
  <c r="C8" i="10" s="1"/>
  <c r="E100" i="7"/>
  <c r="C68" i="10" s="1"/>
  <c r="H100" i="7"/>
  <c r="E68" i="10" s="1"/>
  <c r="K100" i="7"/>
  <c r="K126" s="1"/>
  <c r="D33"/>
  <c r="G123"/>
  <c r="J123"/>
  <c r="D123"/>
  <c r="G100"/>
  <c r="J100"/>
  <c r="D100"/>
  <c r="G71"/>
  <c r="J71"/>
  <c r="D71"/>
  <c r="G60"/>
  <c r="J60"/>
  <c r="D60"/>
  <c r="G43"/>
  <c r="J43"/>
  <c r="D43"/>
  <c r="G40"/>
  <c r="J40"/>
  <c r="D40"/>
  <c r="G33"/>
  <c r="J33"/>
  <c r="G16"/>
  <c r="J16"/>
  <c r="D16"/>
  <c r="G7"/>
  <c r="G126" s="1"/>
  <c r="J7"/>
  <c r="J126" s="1"/>
  <c r="D7"/>
  <c r="D126" s="1"/>
  <c r="I831" i="6"/>
  <c r="C67" i="10" s="1"/>
  <c r="D67" s="1"/>
  <c r="J83" i="6"/>
  <c r="J831"/>
  <c r="K831"/>
  <c r="E67" i="10" s="1"/>
  <c r="F67" s="1"/>
  <c r="L831" i="6"/>
  <c r="M831"/>
  <c r="G67" i="10" s="1"/>
  <c r="H67" s="1"/>
  <c r="H83" i="6"/>
  <c r="J858"/>
  <c r="L858"/>
  <c r="H858"/>
  <c r="H831"/>
  <c r="J212"/>
  <c r="L212"/>
  <c r="H212"/>
  <c r="J189"/>
  <c r="L189"/>
  <c r="H189"/>
  <c r="J157"/>
  <c r="L157"/>
  <c r="H157"/>
  <c r="J127"/>
  <c r="L127"/>
  <c r="H127"/>
  <c r="J118"/>
  <c r="L118"/>
  <c r="H118"/>
  <c r="L83"/>
  <c r="J17"/>
  <c r="J861" s="1"/>
  <c r="L17"/>
  <c r="L861" s="1"/>
  <c r="H17"/>
  <c r="H861" s="1"/>
  <c r="D8" i="10" l="1"/>
  <c r="F126" i="7"/>
  <c r="H8" i="10"/>
  <c r="L126" i="7"/>
  <c r="I40"/>
  <c r="F26" i="10" s="1"/>
  <c r="F8"/>
  <c r="I126" i="7"/>
  <c r="I33"/>
  <c r="F20" i="10" s="1"/>
  <c r="H7"/>
  <c r="D13"/>
  <c r="F13"/>
  <c r="D19"/>
  <c r="H25"/>
  <c r="D31"/>
  <c r="F31"/>
  <c r="H37"/>
  <c r="F43"/>
  <c r="H43"/>
  <c r="D49"/>
  <c r="F49"/>
  <c r="M861" i="6"/>
  <c r="K861"/>
  <c r="D71" i="10"/>
  <c r="H126" i="7"/>
  <c r="J207" i="9"/>
  <c r="D34" i="10" s="1"/>
  <c r="J87" i="9"/>
  <c r="D16" i="10" s="1"/>
  <c r="J51" i="9"/>
  <c r="D22" i="10" s="1"/>
  <c r="J71" i="9"/>
  <c r="D46" i="10" s="1"/>
  <c r="M207" i="9"/>
  <c r="F34" i="10" s="1"/>
  <c r="M87" i="9"/>
  <c r="F16" i="10" s="1"/>
  <c r="M51" i="9"/>
  <c r="F22" i="10" s="1"/>
  <c r="M71" i="9"/>
  <c r="F46" i="10" s="1"/>
  <c r="P207" i="9"/>
  <c r="H34" i="10" s="1"/>
  <c r="P87" i="9"/>
  <c r="H16" i="10" s="1"/>
  <c r="P51" i="9"/>
  <c r="H22" i="10" s="1"/>
  <c r="P71" i="9"/>
  <c r="H46" i="10" s="1"/>
  <c r="J59" i="9"/>
  <c r="D28" i="10" s="1"/>
  <c r="P59" i="9"/>
  <c r="H28" i="10" s="1"/>
  <c r="L18" i="9"/>
  <c r="I32"/>
  <c r="C52" i="10" s="1"/>
  <c r="C53" s="1"/>
  <c r="O32" i="9"/>
  <c r="G52" i="10" s="1"/>
  <c r="L51" i="9"/>
  <c r="E22" i="10" s="1"/>
  <c r="I59" i="9"/>
  <c r="C28" i="10" s="1"/>
  <c r="O59" i="9"/>
  <c r="G28" i="10" s="1"/>
  <c r="G29" s="1"/>
  <c r="L71" i="9"/>
  <c r="E46" i="10" s="1"/>
  <c r="E47" s="1"/>
  <c r="B13" i="2" s="1"/>
  <c r="I87" i="9"/>
  <c r="C16" i="10" s="1"/>
  <c r="C17" s="1"/>
  <c r="O87" i="9"/>
  <c r="G16" i="10" s="1"/>
  <c r="L116" i="9"/>
  <c r="E40" i="10" s="1"/>
  <c r="I197" i="9"/>
  <c r="C70" i="10" s="1"/>
  <c r="O197" i="9"/>
  <c r="G70" i="10" s="1"/>
  <c r="L207" i="9"/>
  <c r="E34" i="10" s="1"/>
  <c r="E35" s="1"/>
  <c r="B11" i="2" s="1"/>
  <c r="G68" i="10"/>
  <c r="G71" s="1"/>
  <c r="D7"/>
  <c r="F7"/>
  <c r="H13"/>
  <c r="H17" s="1"/>
  <c r="G17"/>
  <c r="E23"/>
  <c r="B9" i="2" s="1"/>
  <c r="F19" i="10"/>
  <c r="F23" s="1"/>
  <c r="C9" i="2" s="1"/>
  <c r="H19" i="10"/>
  <c r="H23" s="1"/>
  <c r="D25"/>
  <c r="D29" s="1"/>
  <c r="C29"/>
  <c r="F25"/>
  <c r="H31"/>
  <c r="H35" s="1"/>
  <c r="D37"/>
  <c r="E41"/>
  <c r="B12" i="2" s="1"/>
  <c r="F37" i="10"/>
  <c r="D43"/>
  <c r="D47" s="1"/>
  <c r="H49"/>
  <c r="G53"/>
  <c r="H71"/>
  <c r="F71"/>
  <c r="I861" i="6"/>
  <c r="E126" i="7"/>
  <c r="I45" i="8"/>
  <c r="E45"/>
  <c r="J18" i="9"/>
  <c r="J32"/>
  <c r="D52" i="10" s="1"/>
  <c r="J116" i="9"/>
  <c r="D40" i="10" s="1"/>
  <c r="M18" i="9"/>
  <c r="M32"/>
  <c r="F52" i="10" s="1"/>
  <c r="M116" i="9"/>
  <c r="F40" i="10" s="1"/>
  <c r="P18" i="9"/>
  <c r="P32"/>
  <c r="H52" i="10" s="1"/>
  <c r="P116" i="9"/>
  <c r="H40" i="10" s="1"/>
  <c r="M59" i="9"/>
  <c r="F28" i="10" s="1"/>
  <c r="I18" i="9"/>
  <c r="O18"/>
  <c r="L32"/>
  <c r="E52" i="10" s="1"/>
  <c r="E53" s="1"/>
  <c r="B14" i="2" s="1"/>
  <c r="I51" i="9"/>
  <c r="C22" i="10" s="1"/>
  <c r="C23" s="1"/>
  <c r="O51" i="9"/>
  <c r="G22" i="10" s="1"/>
  <c r="G23" s="1"/>
  <c r="L59" i="9"/>
  <c r="E28" i="10" s="1"/>
  <c r="E29" s="1"/>
  <c r="B10" i="2" s="1"/>
  <c r="I71" i="9"/>
  <c r="C46" i="10" s="1"/>
  <c r="C47" s="1"/>
  <c r="O71" i="9"/>
  <c r="G46" i="10" s="1"/>
  <c r="G47" s="1"/>
  <c r="L87" i="9"/>
  <c r="E16" i="10" s="1"/>
  <c r="E17" s="1"/>
  <c r="B8" i="2" s="1"/>
  <c r="I116" i="9"/>
  <c r="C40" i="10" s="1"/>
  <c r="C41" s="1"/>
  <c r="O116" i="9"/>
  <c r="G40" i="10" s="1"/>
  <c r="G41" s="1"/>
  <c r="L197" i="9"/>
  <c r="E70" i="10" s="1"/>
  <c r="I207" i="9"/>
  <c r="C34" i="10" s="1"/>
  <c r="C35" s="1"/>
  <c r="O207" i="9"/>
  <c r="G34" i="10" s="1"/>
  <c r="G35" s="1"/>
  <c r="C71"/>
  <c r="E71"/>
  <c r="F16" i="2"/>
  <c r="G16" s="1"/>
  <c r="D11" l="1"/>
  <c r="B11" i="3"/>
  <c r="D13" i="2"/>
  <c r="B13" i="3"/>
  <c r="D12" i="2"/>
  <c r="B12" i="3"/>
  <c r="D9" i="2"/>
  <c r="B9" i="3"/>
  <c r="D10" i="2"/>
  <c r="B10" i="3"/>
  <c r="G10" i="10"/>
  <c r="G11" s="1"/>
  <c r="O209" i="9"/>
  <c r="F10" i="10"/>
  <c r="M209" i="9"/>
  <c r="D14" i="2"/>
  <c r="B14" i="3"/>
  <c r="D8" i="2"/>
  <c r="B8" i="3"/>
  <c r="E10" i="10"/>
  <c r="E11" s="1"/>
  <c r="L209" i="9"/>
  <c r="F41" i="10"/>
  <c r="C12" i="2" s="1"/>
  <c r="F29" i="10"/>
  <c r="C10" i="2" s="1"/>
  <c r="F11" i="10"/>
  <c r="D53"/>
  <c r="H47"/>
  <c r="H41"/>
  <c r="H29"/>
  <c r="D17"/>
  <c r="C10"/>
  <c r="C11" s="1"/>
  <c r="C55" s="1"/>
  <c r="I209" i="9"/>
  <c r="H10" i="10"/>
  <c r="H11" s="1"/>
  <c r="P209" i="9"/>
  <c r="D10" i="10"/>
  <c r="D11" s="1"/>
  <c r="J209" i="9"/>
  <c r="E11" i="2"/>
  <c r="C11" i="3"/>
  <c r="E9" i="2"/>
  <c r="F9" s="1"/>
  <c r="G9" s="1"/>
  <c r="C9" i="3"/>
  <c r="C8"/>
  <c r="E8" i="2"/>
  <c r="H53" i="10"/>
  <c r="D41"/>
  <c r="F53"/>
  <c r="C14" i="2" s="1"/>
  <c r="F47" i="10"/>
  <c r="C13" i="2" s="1"/>
  <c r="F35" i="10"/>
  <c r="C11" i="2" s="1"/>
  <c r="D35" i="10"/>
  <c r="D23"/>
  <c r="F17"/>
  <c r="C8" i="2" s="1"/>
  <c r="D55" i="10" l="1"/>
  <c r="E7" i="2"/>
  <c r="C7" i="3"/>
  <c r="H55" i="10"/>
  <c r="D63"/>
  <c r="C14" i="3"/>
  <c r="E14" i="2"/>
  <c r="F14" s="1"/>
  <c r="G14" s="1"/>
  <c r="C12" i="3"/>
  <c r="E12" i="2"/>
  <c r="F12" s="1"/>
  <c r="G12" s="1"/>
  <c r="C7"/>
  <c r="C6" s="1"/>
  <c r="C20" s="1"/>
  <c r="F55" i="10"/>
  <c r="F62" s="1"/>
  <c r="B7" i="2"/>
  <c r="B20" s="1"/>
  <c r="E55" i="10"/>
  <c r="D7" i="2"/>
  <c r="D20" s="1"/>
  <c r="G55" i="10"/>
  <c r="C59" s="1"/>
  <c r="B7" i="3"/>
  <c r="F11" i="2"/>
  <c r="G11" s="1"/>
  <c r="C10" i="3"/>
  <c r="E10" i="2"/>
  <c r="F10" s="1"/>
  <c r="G10" s="1"/>
  <c r="E13"/>
  <c r="F13" s="1"/>
  <c r="G13" s="1"/>
  <c r="C13" i="3"/>
  <c r="F8" i="2"/>
  <c r="G8" s="1"/>
  <c r="E6" l="1"/>
  <c r="F7"/>
  <c r="G7" s="1"/>
  <c r="E58" i="10"/>
  <c r="C57"/>
  <c r="D61"/>
  <c r="C20" i="3"/>
  <c r="F6" i="2" l="1"/>
  <c r="G6" s="1"/>
  <c r="E20"/>
  <c r="F20" s="1"/>
  <c r="G20" l="1"/>
  <c r="F21"/>
</calcChain>
</file>

<file path=xl/connections.xml><?xml version="1.0" encoding="utf-8"?>
<connections xmlns="http://schemas.openxmlformats.org/spreadsheetml/2006/main">
  <connection id="1" name="Forbindelse" type="1" refreshedVersion="2" background="1" saveData="1">
    <dbPr connection="DSN=Elserver;Description=Elserver;UID=eo;APP=Microsoft Office 2003;WSID=EGON;DATABASE=AfregnDB;Trusted_Connection=Yes" command="SELECT AINSD.INSTNR, AKUNDE.NAVN1, AKUNDE.NAVN2, AINSD.ADRESSE +_x000d__x000a_CASE ISNULL(AINSD.HUSNUMMER,0)_x000d__x000a_                 WHEN 0 THEN + ''_x000d__x000a_                 ELSE + ' ' + CAST(AINSD.HUSNUMMER AS NVARCHAR)_x000d__x000a_                 END ,_x000d__x000a_AINSD.POSTNUM, AUDEB.OFFEANNR,_x000d__x000a_Sum(ATLVD.FORBRUG_1) AS 'Sum af FORBRUG_1',_x000d__x000a_Sum(ATLVD.FORBRUG_2) AS 'Sum af FORBRUG_2',_x000d__x000a_Sum(ATLVD.FORBRUG_3) AS 'Sum af FORBRUG_3',_x000d__x000a_Sum(ATLVD.FORBRUG_4) AS 'Sum af FORBRUG_4'_x000d__x000a_FROM_x0009_AfregnDB.Sonlinc.AFORD AFORD_x000d__x000a_, _x0009__x0009_AfregnDB.Sonlinc.AINSD AINSD_x000d__x000a_, _x0009__x0009_AfregnDB.Sonlinc.AKUNDE AKUNDE_x000d__x000a_, _x0009__x0009_AfregnDB.Sonlinc.AMALD AMALD_x000d__x000a_, _x0009__x0009_AfregnDB.Sonlinc.ATLVD ATLVD_x000d__x000a_, _x0009__x0009_AfregnDB.Sonlinc.AUDEB AUDEB_x000d__x000a_WHERE AKUNDE.FIRMANR = AINSD.FIRMANR_x000d__x000a_AND AKUNDE.KUNDENR = AINSD.KUNDENR _x000d__x000a_AND AFORD.FIRMANR = AINSD.FIRMANR _x000d__x000a_AND AFORD.INSTNR = AINSD.INSTNR _x000d__x000a_AND AUDEB.FIRMANR = AFORD.FIRMANR _x000d__x000a_AND AUDEB.FORBNR = AFORD.FORBNR _x000d__x000a_AND AUDEB.INSTNR = AFORD.INSTNR _x000d__x000a_AND AMALD.FIRMANR = AINSD.FIRMANR _x000d__x000a_AND AMALD.INSTNR = AINSD.INSTNR _x000d__x000a_AND ATLVD.FIRMANR = AMALD.FIRMANR _x000d__x000a_AND ATLVD.INSTNR = AMALD.INSTNR _x000d__x000a_AND ATLVD.MALERNR = AMALD.MALERNR_x000d__x000a_AND AINSD.FIRMANR=1_x000d__x000a_AND AINSD.STATUS2N&lt;6_x000d__x000a_AND isnull(AKUNDE.STATUS2N,0)=0_x000d__x000a_AND isnull(AFORD.STATUS2N,0)=0_x000d__x000a_AND AMALD.STATUS2N&lt;8_x000d__x000a_AND AINSD.INSTNR in_x000d__x000a_(607_x0009_,_x000d__x000a_888_x0009_,_x000d__x000a_889_x0009_,_x000d__x000a_961_x0009_,_x000d__x000a_986_x0009_,_x000d__x000a_1068_x0009_,_x000d__x000a_1069_x0009_,_x000d__x000a_1165_x0009_,_x000d__x000a_1244_x0009_,_x000d__x000a_1247_x0009_,_x000d__x000a_1259_x0009_,_x000d__x000a_1273_x0009_,_x000d__x000a_1282_x0009_,_x000d__x000a_1490_x0009_,_x000d__x000a_1504_x0009_,_x000d__x000a_1511_x0009_,_x000d__x000a_1513_x0009_,_x000d__x000a_1514_x0009_,_x000d__x000a_1515_x0009_,_x000d__x000a_1518_x0009_,_x000d__x000a_2160_x0009_,_x000d__x000a_2209_x0009_,_x000d__x000a_2210_x0009_,_x000d__x000a_2211_x0009_,_x000d__x000a_2212_x0009_,_x000d__x000a_2218_x0009_,_x000d__x000a_2347_x0009_,_x000d__x000a_2558_x0009_,_x000d__x000a_2572_x0009_,_x000d__x000a_2607_x0009_,_x000d__x000a_2826_x0009_,_x000d__x000a_2910_x0009_,_x000d__x000a_2914_x0009_,_x000d__x000a_2939_x0009_,_x000d__x000a_2951_x0009_,_x000d__x000a_2975_x0009_,_x000d__x000a_3126_x0009_,_x000d__x000a_3154_x0009_,_x000d__x000a_3162_x0009_,_x000d__x000a_3215_x0009_,_x000d__x000a_3226_x0009_,_x000d__x000a_3767_x0009_,_x000d__x000a_3823_x0009_,_x000d__x000a_3824_x0009_,_x000d__x000a_3833_x0009_,_x000d__x000a_3863_x0009_,_x000d__x000a_3865_x0009_,_x000d__x000a_3866_x0009_,_x000d__x000a_3873_x0009_,_x000d__x000a_3888_x0009_,_x000d__x000a_3906_x0009_,_x000d__x000a_3991_x0009_,_x000d__x000a_4140_x0009_,_x000d__x000a_4269_x0009_,_x000d__x000a_4910_x0009_,_x000d__x000a_4983_x0009_,_x000d__x000a_5098_x0009_,_x000d__x000a_5103_x0009_,_x000d__x000a_5237_x0009_,_x000d__x000a_5360_x0009_,_x000d__x000a_5361_x0009_,_x000d__x000a_5366_x0009_,_x000d__x000a_5376_x0009_,_x000d__x000a_5386_x0009_,_x000d__x000a_5387_x0009_,_x000d__x000a_5505_x0009_,_x000d__x000a_5506_x0009_,_x000d__x000a_5566_x0009_,_x000d__x000a_5567_x0009_,_x000d__x000a_5568_x0009_,_x000d__x000a_5569_x0009_,_x000d__x000a_5572_x0009_,_x000d__x000a_5711_x0009_,_x000d__x000a_5730_x0009_,_x000d__x000a_5795_x0009_,_x000d__x000a_5832_x0009_,_x000d__x000a_5833_x0009_,_x000d__x000a_5847_x0009_,_x000d__x000a_6136_x0009_,_x000d__x000a_6165_x0009_,_x000d__x000a_6270_x0009_,_x000d__x000a_6329_x0009_,_x000d__x000a_6852_x0009_,_x000d__x000a_6866_x0009_,_x000d__x000a_6870_x0009_,_x000d__x000a_6914_x0009_,_x000d__x000a_6950_x0009_,_x000d__x000a_6951_x0009_,_x000d__x000a_6964_x0009_,_x000d__x000a_7013_x0009_,_x000d__x000a_7022_x0009_,_x000d__x000a_7035_x0009_,_x000d__x000a_7036_x0009_,_x000d__x000a_7073_x0009_,_x000d__x000a_7095_x0009_,_x000d__x000a_7098_x0009_,_x000d__x000a_7108_x0009_,_x000d__x000a_7221_x0009_,_x000d__x000a_7230_x0009_,_x000d__x000a_7236_x0009_,_x000d__x000a_7276_x0009_,_x000d__x000a_7304_x0009_,_x000d__x000a_7373_x0009_,_x000d__x000a_7374_x0009_,_x000d__x000a_7375_x0009_,_x000d__x000a_7376_x0009_,_x000d__x000a_7377_x0009_,_x000d__x000a_7401_x0009_,_x000d__x000a_7432_x0009_,_x000d__x000a_7435_x0009_,_x000d__x000a_7438_x0009_,_x000d__x000a_7439_x0009_,_x000d__x000a_7476_x0009_,_x000d__x000a_7614_x0009_,_x000d__x000a_7631_x0009_,_x000d__x000a_7746_x0009_,_x000d__x000a_7767_x0009_,_x000d__x000a_7768_x0009_,_x000d__x000a_7871_x0009_,_x000d__x000a_7885_x0009_,_x000d__x000a_7898_x0009_,_x000d__x000a_7926_x0009_,_x000d__x000a_7951_x0009_,_x000d__x000a_7959_x0009_,_x000d__x000a_7960_x0009_,_x000d__x000a_8020_x0009_,_x000d__x000a_8096_x0009_,_x000d__x000a_8158_x0009_,_x000d__x000a_8248_x0009_,_x000d__x000a_8252_x0009_,_x000d__x000a_8253_x0009_,_x000d__x000a_8323_x0009_,_x000d__x000a_8335_x0009_,_x000d__x000a_8336_x0009_,_x000d__x000a_8369_x0009_,_x000d__x000a_8379_x0009_,_x000d__x000a_8419_x0009_,_x000d__x000a_8511_x0009_,_x000d__x000a_8593_x0009_,_x000d__x000a_8639_x0009_,_x000d__x000a_8643_x0009_,_x000d__x000a_8644_x0009_,_x000d__x000a_8645_x0009_,_x000d__x000a_8646_x0009_,_x000d__x000a_8647_x0009_,_x000d__x000a_8650_x0009_,_x000d__x000a_8651_x0009_,_x000d__x000a_8658_x0009_,_x000d__x000a_8659_x0009_,_x000d__x000a_8662_x0009_,_x000d__x000a_8671_x0009_,_x000d__x000a_8672_x0009_,_x000d__x000a_8679_x0009_,_x000d__x000a_8680_x0009_,_x000d__x000a_8687_x0009_,_x000d__x000a_8690_x0009_,_x000d__x000a_8691_x0009_,_x000d__x000a_8705_x0009_,_x000d__x000a_8725_x0009_,_x000d__x000a_8748_x0009_,_x000d__x000a_8821_x0009_,_x000d__x000a_8843_x0009_,_x000d__x000a_8909_x0009_,_x000d__x000a_9025_x0009_,_x000d__x000a_9116_x0009_,_x000d__x000a_9118_x0009_,_x000d__x000a_9142_x0009_,_x000d__x000a_9144_x0009_,_x000d__x000a_9150_x0009_,_x000d__x000a_9151_x0009_,_x000d__x000a_9183_x0009_,_x000d__x000a_9184_x0009_,_x000d__x000a_9248_x0009_,_x000d__x000a_9479_x0009_,_x000d__x000a_9480_x0009_,_x000d__x000a_9493_x0009_,_x000d__x000a_9494_x0009_,_x000d__x000a_9495_x0009_,_x000d__x000a_9545_x0009_,_x000d__x000a_9562_x0009_,_x000d__x000a_9678_x0009_,_x000d__x000a_9698_x0009_,_x000d__x000a_9812_x0009_,_x000d__x000a_9958_x0009_,_x000d__x000a_10060_x0009_,_x000d__x000a_10096_x0009_,_x000d__x000a_10114_x0009_,_x000d__x000a_10168_x0009_,_x000d__x000a_10218_x0009_,_x000d__x000a_10260_x0009_,_x000d__x000a_10271_x0009_,_x000d__x000a_10275_x0009_,_x000d__x000a_10276_x0009_,_x000d__x000a_10286_x0009_,_x000d__x000a_10310_x0009_,_x000d__x000a_10315_x0009_,_x000d__x000a_10333_x0009_,_x000d__x000a_10353_x0009_,_x000d__x000a_10374_x0009_,_x000d__x000a_10375_x0009_,_x000d__x000a_10376_x0009_,_x000d__x000a_10439_x0009_,_x000d__x000a_10513_x0009_,_x000d__x000a_10516_x0009_,_x000d__x000a_10529_x0009_,_x000d__x000a_10530_x0009_,_x000d__x000a_10582_x0009_,_x000d__x000a_10641_x0009_,_x000d__x000a_10662_x0009_,_x000d__x000a_10663_x0009_,_x000d__x000a_10670_x0009_,_x000d__x000a_10682_x0009_,_x000d__x000a_10740_x0009_,_x000d__x000a_10741_x0009_,_x000d__x000a_10749_x0009_,_x000d__x000a_10755_x0009_,_x000d__x000a_10827_x0009_,_x000d__x000a_10887_x0009_,_x000d__x000a_11088_x0009_,_x000d__x000a_11124_x0009_,_x000d__x000a_11269_x0009_,_x000d__x000a_11289_x0009_,_x000d__x000a_11313_x0009_,_x000d__x000a_11333_x0009_,_x000d__x000a_11426_x0009_,_x000d__x000a_11788_x0009_,_x000d__x000a_11794_x0009_,_x000d__x000a_11811_x0009_,_x000d__x000a_11979_x0009_,_x000d__x000a_11980_x0009_,_x000d__x000a_11995_x0009_,_x000d__x000a_11998_x0009_,_x000d__x000a_11999_x0009_,_x000d__x000a_12078_x0009_,_x000d__x000a_12213_x0009_,_x000d__x000a_12214_x0009_,_x000d__x000a_12350_x0009_,_x000d__x000a_12382_x0009_,_x000d__x000a_12384_x0009_,_x000d__x000a_12412_x0009_,_x000d__x000a_12416_x0009_,_x000d__x000a_12436_x0009_,_x000d__x000a_12452_x0009_,_x000d__x000a_12507_x0009_,_x000d__x000a_12570_x0009_,_x000d__x000a_12636_x0009_,_x000d__x000a_12644_x0009_,_x000d__x000a_12662_x0009_,_x000d__x000a_12748_x0009_,_x000d__x000a_12749_x0009_,_x000d__x000a_12750_x0009_,_x000d__x000a_12751_x0009_,_x000d__x000a_12763_x0009_,_x000d__x000a_12809_x0009_,_x000d__x000a_12958_x0009_,_x000d__x000a_13012_x0009_,_x000d__x000a_13013_x0009_,_x000d__x000a_13057_x0009_,_x000d__x000a_13060_x0009_,_x000d__x000a_13231_x0009_,_x000d__x000a_13236_x0009_,_x000d__x000a_13415_x0009_,_x000d__x000a_13438_x0009_,_x000d__x000a_13615_x0009_,_x000d__x000a_13793_x0009_,_x000d__x000a_13832_x0009_,_x000d__x000a_13901_x0009_,_x000d__x000a_14655_x0009_,_x000d__x000a_14660_x0009_,_x000d__x000a_14778_x0009_,_x000d__x000a_15255_x0009_,_x000d__x000a_15271_x0009_,_x000d__x000a_15329_x0009_,_x000d__x000a_15338_x0009_,_x000d__x000a_15356_x0009_,_x000d__x000a_15383_x0009_,_x000d__x000a_15398_x0009_,_x000d__x000a_15399_x0009_,_x000d__x000a_15404_x0009_,_x000d__x000a_15408_x0009_,_x000d__x000a_15427_x0009_,_x000d__x000a_15437_x0009_,_x000d__x000a_15441_x0009_,_x000d__x000a_15580_x0009_,_x000d__x000a_15581_x0009_,_x000d__x000a_15591_x0009_,_x000d__x000a_15669_x0009_,_x000d__x000a_15671_x0009_,_x000d__x000a_15684_x0009_,_x000d__x000a_15697_x0009_,_x000d__x000a_15746_x0009_,_x000d__x000a_15760_x0009_,_x000d__x000a_15789_x0009_,_x000d__x000a_15796_x0009_,_x000d__x000a_15859_x0009_,_x000d__x000a_15892_x0009_,_x000d__x000a_15933_x0009_,_x000d__x000a_15995_x0009_,_x000d__x000a_16010_x0009_,_x000d__x000a_16011_x0009_,_x000d__x000a_16012_x0009_,_x000d__x000a_16013_x0009_,_x000d__x000a_16148_x0009_,_x000d__x000a_16172_x0009_,_x000d__x000a_16243_x0009_,_x000d__x000a_16244_x0009_,_x000d__x000a_16263_x0009_,_x000d__x000a_16485_x0009_,_x000d__x000a_16491_x0009_,_x000d__x000a_16508_x0009_,_x000d__x000a_16547_x0009_,_x000d__x000a_16993_x0009_,_x000d__x000a_17004_x0009_,_x000d__x000a_17012_x0009_,_x000d__x000a_17055_x0009_,_x000d__x000a_17056_x0009_,_x000d__x000a_17057_x0009_,_x000d__x000a_17077_x0009_,_x000d__x000a_17119_x0009_,_x000d__x000a_17208_x0009_,_x000d__x000a_17243_x0009_,_x000d__x000a_17244_x0009_,_x000d__x000a_17276_x0009_,_x000d__x000a_17449_x0009_,_x000d__x000a_17458_x0009_,_x000d__x000a_17473_x0009_,_x000d__x000a_17474_x0009_,_x000d__x000a_17649_x0009_,_x000d__x000a_17729_x0009_,_x000d__x000a_17741_x0009_,_x000d__x000a_17744_x0009_,_x000d__x000a_17834_x0009_,_x000d__x000a_17900_x0009_,_x000d__x000a_17913_x0009_,_x000d__x000a_17915_x0009_,_x000d__x000a_17977_x0009_,_x000d__x000a_18055_x0009_,_x000d__x000a_18056_x0009_,_x000d__x000a_18057_x0009_,_x000d__x000a_18091_x0009_,_x000d__x000a_18100_x0009_,_x000d__x000a_18171_x0009_,_x000d__x000a_18271_x0009_,_x000d__x000a_18275_x0009_,_x000d__x000a_18353_x0009_,_x000d__x000a_18358_x0009_,_x000d__x000a_18403_x0009_,_x000d__x000a_18442_x0009_,_x000d__x000a_18491_x0009_,_x000d__x000a_18604_x0009_,_x000d__x000a_18632_x0009_,_x000d__x000a_18646_x0009_,_x000d__x000a_18647_x0009_,_x000d__x000a_18648_x0009_,_x000d__x000a_18674_x0009_,_x000d__x000a_18682_x0009_,_x000d__x000a_18690_x0009_,_x000d__x000a_18782_x0009_,_x000d__x000a_18786_x0009_,_x000d__x000a_18806_x0009_,_x000d__x000a_18863_x0009_,_x000d__x000a_18866_x0009_,_x000d__x000a_18905_x0009_,_x000d__x000a_19065_x0009_,_x000d__x000a_19227_x0009_,_x000d__x000a_19281_x0009_,_x000d__x000a_19326_x0009_,_x000d__x000a_19451_x0009_,_x000d__x000a_19468_x0009_,_x000d__x000a_19482_x0009_,_x000d__x000a_19621_x0009_,_x000d__x000a_19628_x0009_,_x000d__x000a_19687_x0009_,_x000d__x000a_19878_x0009_,_x000d__x000a_20047_x0009_,_x000d__x000a_20061_x0009_,_x000d__x000a_20267_x0009_,_x000d__x000a_20278_x0009_,_x000d__x000a_20297_x0009_,_x000d__x000a_20323_x0009_,_x000d__x000a_20324_x0009_,_x000d__x000a_20325_x0009_,_x000d__x000a_20326_x0009_,_x000d__x000a_20464_x0009_,_x000d__x000a_20511_x0009_,_x000d__x000a_20527_x0009_,_x000d__x000a_20528_x0009_,_x000d__x000a_20543_x0009_,_x000d__x000a_20750_x0009_,_x000d__x000a_20764_x0009_,_x000d__x000a_20769_x0009_,_x000d__x000a_20776_x0009_,_x000d__x000a_20797_x0009_,_x000d__x000a_20924_x0009_,_x000d__x000a_20925_x0009_,_x000d__x000a_20926_x0009_,_x000d__x000a_20927_x0009_,_x000d__x000a_20967_x0009_,_x000d__x000a_21001_x0009_,_x000d__x000a_21023_x0009_,_x000d__x000a_21047_x0009_,_x000d__x000a_21055_x0009_,_x000d__x000a_21107_x0009_,_x000d__x000a_21111_x0009_,_x000d__x000a_21121_x0009_,_x000d__x000a_21146_x0009_,_x000d__x000a_21163_x0009_,_x000d__x000a_21164_x0009_,_x000d__x000a_21198_x0009_,_x000d__x000a_21234_x0009_,_x000d__x000a_21290_x0009_,_x000d__x000a_21538_x0009_,_x000d__x000a_21556_x0009_,_x000d__x000a_21557_x0009_,_x000d__x000a_21584_x0009_,_x000d__x000a_21590_x0009_,_x000d__x000a_21600_x0009_,_x000d__x000a_21614_x0009_,_x000d__x000a_21748_x0009_,_x000d__x000a_21858_x0009_,_x000d__x000a_21901_x0009_,_x000d__x000a_21932_x0009_,_x000d__x000a_21953_x0009_,_x000d__x000a_22029_x0009_,_x000d__x000a_22035_x0009_,_x000d__x000a_22058_x0009_,_x000d__x000a_22064_x0009_,_x000d__x000a_22078_x0009_,_x000d__x000a_22130_x0009_,_x000d__x000a_22155_x0009_,_x000d__x000a_22197_x0009_,_x000d__x000a_22249_x0009_,_x000d__x000a_22278_x0009_,_x000d__x000a_22398_x0009_,_x000d__x000a_22407_x0009_,_x000d__x000a_22425_x0009_,_x000d__x000a_22426_x0009_,_x000d__x000a_22511_x0009_,_x000d__x000a_22552_x0009_,_x000d__x000a_22663_x0009_,_x000d__x000a_22699_x0009_,_x000d__x000a_22708_x0009_,_x000d__x000a_22837_x0009_,_x000d__x000a_22864_x0009_,_x000d__x000a_22913_x0009_,_x000d__x000a_22988_x0009_,_x000d__x000a_23149_x0009_,_x000d__x000a_23158_x0009_,_x000d__x000a_23161_x0009_,_x000d__x000a_23166_x0009_,_x000d__x000a_23187_x0009_,_x000d__x000a_23191_x0009_,_x000d__x000a_23277_x0009_,_x000d__x000a_23360_x0009_,_x000d__x000a_23398_x0009_,_x000d__x000a_23529_x0009_,_x000d__x000a_23538_x0009_,_x000d__x000a_23664_x0009_,_x000d__x000a_23674_x0009_,_x000d__x000a_23679_x0009_,_x000d__x000a_23700_x0009_,_x000d__x000a_23708_x0009_,_x000d__x000a_23771_x0009_,_x000d__x000a_23772_x0009_,_x000d__x000a_23775_x0009_,_x000d__x000a_23862_x0009_,_x000d__x000a_23879_x0009_,_x000d__x000a_23895_x0009_,_x000d__x000a_23896_x0009_,_x000d__x000a_23960_x0009_,_x000d__x000a_23961_x0009_,_x000d__x000a_23963_x0009_,_x000d__x000a_23966_x0009_,_x000d__x000a_23969_x0009_,_x000d__x000a_23971_x0009_,_x000d__x000a_23972_x0009_,_x000d__x000a_24004_x0009_,_x000d__x000a_24006_x0009_,_x000d__x000a_24024_x0009_,_x000d__x000a_24025_x0009_,_x000d__x000a_24109_x0009_,_x000d__x000a_24116_x0009_,_x000d__x000a_24217_x0009_,_x000d__x000a_24254_x0009_,_x000d__x000a_24363_x0009_,_x000d__x000a_24376_x0009_,_x000d__x000a_24415_x0009_,_x000d__x000a_24416_x0009_,_x000d__x000a_24421_x0009_,_x000d__x000a_24453_x0009_,_x000d__x000a_24501_x0009_,_x000d__x000a_24515_x0009_,_x000d__x000a_24546_x0009_,_x000d__x000a_24838_x0009_,_x000d__x000a_24839_x0009_,_x000d__x000a_24842_x0009_,_x000d__x000a_24863_x0009_,_x000d__x000a_24864_x0009_,_x000d__x000a_24870_x0009_,_x000d__x000a_24991_x0009_,_x000d__x000a_24993_x0009_,_x000d__x000a_24997_x0009_,_x000d__x000a_24998_x0009_,_x000d__x000a_24999_x0009_,_x000d__x000a_25000_x0009_,_x000d__x000a_25001_x0009_,_x000d__x000a_25002_x0009_,_x000d__x000a_25003_x0009_,_x000d__x000a_25004_x0009_,_x000d__x000a_25005_x0009_,_x000d__x000a_25006_x0009_,_x000d__x000a_25007_x0009_,_x000d__x000a_25008_x0009_,_x000d__x000a_25009_x0009_,_x000d__x000a_25010_x0009_,_x000d__x000a_25011_x0009_,_x000d__x000a_25012_x0009_,_x000d__x000a_25014_x0009_,_x000d__x000a_25015_x0009_,_x000d__x000a_25016_x0009_,_x000d__x000a_25017_x0009_,_x000d__x000a_25018_x0009_,_x000d__x000a_25019_x0009_,_x000d__x000a_25020_x0009_,_x000d__x000a_25021_x0009_,_x000d__x000a_25022_x0009_,_x000d__x000a_25023_x0009_,_x000d__x000a_25024_x0009_,_x000d__x000a_25025_x0009_,_x000d__x000a_25026_x0009_,_x000d__x000a_25027_x0009_,_x000d__x000a_25028_x0009_,_x000d__x000a_25029_x0009_,_x000d__x000a_25030_x0009_,_x000d__x000a_25031_x0009_,_x000d__x000a_25032_x0009_,_x000d__x000a_25033_x0009_,_x000d__x000a_25034_x0009_,_x000d__x000a_25035_x0009_,_x000d__x000a_25036_x0009_,_x000d__x000a_25037_x0009_,_x000d__x000a_25038_x0009_,_x000d__x000a_25039_x0009_,_x000d__x000a_25040_x0009_,_x000d__x000a_25041_x0009_,_x000d__x000a_25042_x0009_,_x000d__x000a_25043_x0009_,_x000d__x000a_25045_x0009_,_x000d__x000a_25046_x0009_,_x000d__x000a_25047_x0009_,_x000d__x000a_25048_x0009_,_x000d__x000a_25049_x0009_,_x000d__x000a_25050_x0009_,_x000d__x000a_25051_x0009_,_x000d__x000a_25052_x0009_,_x000d__x000a_25053_x0009_,_x000d__x000a_25054_x0009_,_x000d__x000a_25055_x0009_,_x000d__x000a_25057_x0009_,_x000d__x000a_25058_x0009_,_x000d__x000a_25070_x0009_,_x000d__x000a_25091_x0009_,_x000d__x000a_25092_x0009_,_x000d__x000a_25156_x0009_,_x000d__x000a_25180_x0009_,_x000d__x000a_25259_x0009_,_x000d__x000a_25333_x0009_,_x000d__x000a_25334_x0009_,_x000d__x000a_25353_x0009_,_x000d__x000a_25408_x0009_,_x000d__x000a_25423_x0009_,_x000d__x000a_25439_x0009_,_x000d__x000a_25443_x0009_,_x000d__x000a_25444_x0009_,_x000d__x000a_25445_x0009_,_x000d__x000a_25469_x0009_,_x000d__x000a_25476_x0009_,_x000d__x000a_25477_x0009_,_x000d__x000a_25480_x0009_,_x000d__x000a_25483_x0009_,_x000d__x000a_25499_x0009_,_x000d__x000a_25501_x0009_,_x000d__x000a_25527_x0009_,_x000d__x000a_25530_x0009_,_x000d__x000a_25531_x0009_,_x000d__x000a_25597_x0009_,_x000d__x000a_25598_x0009_,_x000d__x000a_25599_x0009_,_x000d__x000a_25630_x0009_,_x000d__x000a_25631_x0009_,_x000d__x000a_25658_x0009_,_x000d__x000a_25704_x0009_,_x000d__x000a_25707_x0009_,_x000d__x000a_25708_x0009_,_x000d__x000a_25715_x0009_,_x000d__x000a_25716_x0009_,_x000d__x000a_25718_x0009_,_x000d__x000a_25719_x0009_,_x000d__x000a_25732_x0009_,_x000d__x000a_25735_x0009_,_x000d__x000a_25736_x0009_,_x000d__x000a_25782_x0009_,_x000d__x000a_25815_x0009_,_x000d__x000a_25819_x0009_,_x000d__x000a_25834_x0009_,_x000d__x000a_25948_x0009_,_x000d__x000a_25950_x0009_,_x000d__x000a_25954_x0009_,_x000d__x000a_25976_x0009_,_x000d__x000a_25980_x0009_,_x000d__x000a_25982_x0009_,_x000d__x000a_25997_x0009_,_x000d__x000a_26000_x0009_,_x000d__x000a_26004_x0009_,_x000d__x000a_26005_x0009_,_x000d__x000a_26007_x0009_,_x000d__x000a_26012_x0009_,_x000d__x000a_26024_x0009_,_x000d__x000a_26079_x0009_,_x000d__x000a_26107_x0009_,_x000d__x000a_26156_x0009_,_x000d__x000a_26157_x0009_,_x000d__x000a_26180_x0009_,_x000d__x000a_26181_x0009_,_x000d__x000a_26193_x0009_,_x000d__x000a_26197_x0009_,_x000d__x000a_26206_x0009_,_x000d__x000a_26222_x0009_,_x000d__x000a_26223_x0009_,_x000d__x000a_26228_x0009_,_x000d__x000a_26229_x0009_,_x000d__x000a_26246_x0009_,_x000d__x000a_26247_x0009_,_x000d__x000a_26265_x0009_,_x000d__x000a_26274_x0009_,_x000d__x000a_26275_x0009_,_x000d__x000a_26277_x0009_,_x000d__x000a_26278_x0009_,_x000d__x000a_26280_x0009_,_x000d__x000a_26281_x0009_,_x000d__x000a_26313_x0009_,_x000d__x000a_26344_x0009_,_x000d__x000a_26345_x0009_,_x000d__x000a_26355_x0009_,_x000d__x000a_26364_x0009_,_x000d__x000a_26371_x0009_,_x000d__x000a_26372_x0009_,_x000d__x000a_26373_x0009_,_x000d__x000a_26386_x0009_,_x000d__x000a_26387_x0009_,_x000d__x000a_26388_x0009_,_x000d__x000a_26451_x0009_,_x000d__x000a_26452_x0009_,_x000d__x000a_26455_x0009_,_x000d__x000a_26475_x0009_,_x000d__x000a_26484_x0009_,_x000d__x000a_26495_x0009_,_x000d__x000a_26503_x0009_,_x000d__x000a_26516_x0009_,_x000d__x000a_26541_x0009_,_x000d__x000a_26568_x0009_,_x000d__x000a_26569_x0009_,_x000d__x000a_26572_x0009_,_x000d__x000a_26575_x0009_,_x000d__x000a_26579_x0009_,_x000d__x000a_26606_x0009_,_x000d__x000a_26608_x0009_,_x000d__x000a_26612_x0009_,_x000d__x000a_26621_x0009_,_x000d__x000a_26626_x0009_,_x000d__x000a_26630_x0009_,_x000d__x000a_26632_x0009_,_x000d__x000a_26634_x0009_,_x000d__x000a_26642_x0009_,_x000d__x000a_26659_x0009_,_x000d__x000a_26665_x0009_,_x000d__x000a_26680_x0009_,_x000d__x000a_26681_x0009_,_x000d__x000a_26682_x0009_,_x000d__x000a_26689_x0009_,_x000d__x000a_26709_x0009_,_x000d__x000a_26712_x0009_,_x000d__x000a_26720_x0009_,_x000d__x000a_26728_x0009_,_x000d__x000a_26730_x0009_,_x000d__x000a_26732_x0009_,_x000d__x000a_26734_x0009_,_x000d__x000a_26747_x0009_,_x000d__x000a_26755_x0009_,_x000d__x000a_26778_x0009_,_x000d__x000a_26780_x0009_,_x000d__x000a_26781_x0009_,_x000d__x000a_26785_x0009_,_x000d__x000a_26786_x0009_,_x000d__x000a_26814_x0009_,_x000d__x000a_26817_x0009_,_x000d__x000a_26829_x0009_,_x000d__x000a_26853_x0009_,_x000d__x000a_26864_x0009_,_x000d__x000a_26865_x0009_,_x000d__x000a_26909_x0009_,_x000d__x000a_26920_x0009_,_x000d__x000a_26921_x0009_,_x000d__x000a_26929_x0009_,_x000d__x000a_26952_x0009_,_x000d__x000a_26961_x0009_,_x000d__x000a_26962_x0009_,_x000d__x000a_26968_x0009_,_x000d__x000a_26975_x0009_,_x000d__x000a_26985_x0009_,_x000d__x000a_26992_x0009_,_x000d__x000a_27012_x0009_,_x000d__x000a_27027_x0009_,_x000d__x000a_27034_x0009_,_x000d__x000a_27035_x0009_,_x000d__x000a_27104_x0009_,_x000d__x000a_27147_x0009_,_x000d__x000a_27150_x0009_,_x000d__x000a_27157_x0009_,_x000d__x000a_27170_x0009_,_x000d__x000a_27171_x0009_,_x000d__x000a_27226_x0009_,_x000d__x000a_27227_x0009_,_x000d__x000a_27228_x0009_,_x000d__x000a_27234_x0009_,_x000d__x000a_27244_x0009_,_x000d__x000a_27245_x0009_,_x000d__x000a_27260_x0009_,_x000d__x000a_27285_x0009_,_x000d__x000a_27293_x0009_,_x000d__x000a_27311_x0009_,_x000d__x000a_27328_x0009_,_x000d__x000a_27348_x0009_,_x000d__x000a_27353_x0009_,_x000d__x000a_27375_x0009_,_x000d__x000a_27389_x0009_,_x000d__x000a_27390_x0009_,_x000d__x000a_27392_x0009_,_x000d__x000a_27400_x0009_,_x000d__x000a_27405_x0009_,_x000d__x000a_27430_x0009_,_x000d__x000a_27478_x0009_,_x000d__x000a_27510_x0009_,_x000d__x000a_27511_x0009_,_x000d__x000a_27545_x0009_,_x000d__x000a_27595_x0009_,_x000d__x000a_27631_x0009_,_x000d__x000a_27644_x0009_,_x000d__x000a_27671_x0009_,_x000d__x000a_27672_x0009_,_x000d__x000a_27673_x0009_,_x000d__x000a_27800_x0009_,_x000d__x000a_27804_x0009_,_x000d__x000a_27813_x0009_,_x000d__x000a_27814_x0009_,_x000d__x000a_27815_x0009_,_x000d__x000a_27824_x0009_,_x000d__x000a_27827_x0009_,_x000d__x000a_27844_x0009_,_x000d__x000a_27882_x0009_,_x000d__x000a_27899_x0009_,_x000d__x000a_27962_x0009_,_x000d__x000a_27963_x0009_,_x000d__x000a_27964_x0009_,_x000d__x000a_27965_x0009_,_x000d__x000a_27975_x0009_,_x000d__x000a_28030_x0009_,_x000d__x000a_28042_x0009_,_x000d__x000a_28043_x0009_,_x000d__x000a_28044_x0009_,_x000d__x000a_28046_x0009_,_x000d__x000a_28077_x0009_,_x000d__x000a_28082_x0009_,_x000d__x000a_28093_x0009_,_x000d__x000a_28096_x0009_,_x000d__x000a_28106_x0009_,_x000d__x000a_28109_x0009_,_x000d__x000a_28114_x0009_,_x000d__x000a_28131_x0009_,_x000d__x000a_28162_x0009_,_x000d__x000a_28164_x0009_,_x000d__x000a_28167_x0009_,_x000d__x000a_28173_x0009_,_x000d__x000a_28217_x0009_,_x000d__x000a_28228_x0009_,_x000d__x000a_28262_x0009_,_x000d__x000a_28311_x0009_,_x000d__x000a_28362_x0009_,_x000d__x000a_28379_x0009_,_x000d__x000a_28422_x0009_,_x000d__x000a_28627_x0009_,_x000d__x000a_28644_x0009_,_x000d__x000a_28672_x0009_,_x000d__x000a_28744_x0009_,_x000d__x000a_28763_x0009_,_x000d__x000a_28764_x0009_,_x000d__x000a_28765_x0009_,_x000d__x000a_28766_x0009_,_x000d__x000a_28767_x0009_,_x000d__x000a_28776_x0009_,_x000d__x000a_50014_x0009_,_x000d__x000a_50047_x0009_,_x000d__x000a_50057_x0009_,_x000d__x000a_50085_x0009_,_x000d__x000a_50086_x0009_,_x000d__x000a_50087_x0009_,_x000d__x000a_50096_x0009_,_x000d__x000a_50131_x0009_,_x000d__x000a_50141_x0009_,_x000d__x000a_50146_x0009_,_x000d__x000a_50150_x0009_,_x000d__x000a_50169_x0009_,_x000d__x000a_50180_x0009_,_x000d__x000a_50187_x0009_,_x000d__x000a_50191_x0009_,_x000d__x000a_50201_x0009_,_x000d__x000a_50204_x0009_,_x000d__x000a_50210_x0009_,_x000d__x000a_50211_x0009_,_x000d__x000a_50213_x0009_,_x000d__x000a_50241_x0009_,_x000d__x000a_50242_x0009_,_x000d__x000a_50243_x0009_,_x000d__x000a_50250_x0009_,_x000d__x000a_50263_x0009_,_x000d__x000a_50265_x0009_,_x000d__x000a_50273_x0009_,_x000d__x000a_50288_x0009_,_x000d__x000a_50306_x0009_,_x000d__x000a_50310_x0009_,_x000d__x000a_50319_x0009_,_x000d__x000a_50320_x0009_,_x000d__x000a_50322_x0009_,_x000d__x000a_50323_x0009_,_x000d__x000a_50338_x0009_,_x000d__x000a_50340_x0009_,_x000d__x000a_50347_x0009_,_x000d__x000a_50364_x0009_,_x000d__x000a_50369_x0009_,_x000d__x000a_50375_x0009_,_x000d__x000a_50396_x0009_,_x000d__x000a_50403_x0009_,_x000d__x000a_50404_x0009_,_x000d__x000a_50405_x0009_,_x000d__x000a_50412_x0009_,_x000d__x000a_50423_x0009_,_x000d__x000a_50477)_x000d__x000a_GROUP BY AINSD.INSTNR, AKUNDE.NAVN1, AKUNDE.NAVN2, AINSD.ADRESSE +_x000d__x000a_CASE ISNULL(AINSD.HUSNUMMER,0)_x000d__x000a_                 WHEN 0 THEN + ''_x000d__x000a_                 ELSE + ' ' + CAST(AINSD.HUSNUMMER AS NVARCHAR)_x000d__x000a_                 END ,_x000d__x000a_AINSD.POSTNUM, AUDEB.OFFEANNR"/>
  </connection>
</connections>
</file>

<file path=xl/sharedStrings.xml><?xml version="1.0" encoding="utf-8"?>
<sst xmlns="http://schemas.openxmlformats.org/spreadsheetml/2006/main" count="26778" uniqueCount="7774">
  <si>
    <t>1/400/K4/2010/5105880646</t>
  </si>
  <si>
    <t>5105880646/00001/2010/00400</t>
  </si>
  <si>
    <t>5100062398</t>
  </si>
  <si>
    <t>1/400/K4/2010/5105887841</t>
  </si>
  <si>
    <t>5105887841/00001/2010/00400</t>
  </si>
  <si>
    <t>5100069501</t>
  </si>
  <si>
    <t>1/400/K4/2010/5105887838</t>
  </si>
  <si>
    <t>BIO95 / 95 BLYFRI, gudhjem</t>
  </si>
  <si>
    <t>5105887838/00001/2010/00400</t>
  </si>
  <si>
    <t>1/400/K4/2010/5105896966</t>
  </si>
  <si>
    <t>benzin til lånebil TC 95910</t>
  </si>
  <si>
    <t>5105896966/00001/2010/00400</t>
  </si>
  <si>
    <t>5100078507</t>
  </si>
  <si>
    <t>1/400/K4/2010/5105896973</t>
  </si>
  <si>
    <t>5105896973/00001/2010/00400</t>
  </si>
  <si>
    <t>5100078514</t>
  </si>
  <si>
    <t>1/400/K4/2010/5105906455</t>
  </si>
  <si>
    <t>5105906455/00001/2010/00400</t>
  </si>
  <si>
    <t>5100087886</t>
  </si>
  <si>
    <t>1/400/K4/2010/5105906460</t>
  </si>
  <si>
    <t>benzin, sandvig</t>
  </si>
  <si>
    <t>5105906460/00001/2010/00400</t>
  </si>
  <si>
    <t>5100087891</t>
  </si>
  <si>
    <t>1/400/K4/2010/5105906453</t>
  </si>
  <si>
    <t>benzin Rønne, Statoil</t>
  </si>
  <si>
    <t>5105906453/00001/2010/00400</t>
  </si>
  <si>
    <t>5100087884</t>
  </si>
  <si>
    <t>1/400/K4/2010/5105915663</t>
  </si>
  <si>
    <t>rønne statoil</t>
  </si>
  <si>
    <t>5105915663/00001/2010/00400</t>
  </si>
  <si>
    <t>5100096967</t>
  </si>
  <si>
    <t>1/400/K4/2010/5105915655</t>
  </si>
  <si>
    <t>BLYFRI 92,</t>
  </si>
  <si>
    <t>5105915655/00001/2010/00400</t>
  </si>
  <si>
    <t>5100096959</t>
  </si>
  <si>
    <t>1/400/K4/2010/5105926449</t>
  </si>
  <si>
    <t>5105926449/00001/2010/00400</t>
  </si>
  <si>
    <t>5100107147</t>
  </si>
  <si>
    <t>1/400/K4/2010/5105926453</t>
  </si>
  <si>
    <t>5105926453/00001/2010/00400</t>
  </si>
  <si>
    <t>5100107151</t>
  </si>
  <si>
    <t>2/400/K4/2010/1900017421</t>
  </si>
  <si>
    <t>Udlæg for benzin FA30660Gudhjem/sandvig Ulla Meste</t>
  </si>
  <si>
    <t>1900017421</t>
  </si>
  <si>
    <t>UNO-X AUTOMAT A/S</t>
  </si>
  <si>
    <t>1/400/K4/2010/5105871213</t>
  </si>
  <si>
    <t>aakirkbeby - benzin ultimo maj - medio juni</t>
  </si>
  <si>
    <t>5105871213/00001/2010/00400</t>
  </si>
  <si>
    <t>5100053065</t>
  </si>
  <si>
    <t>1/400/K4/2010/5105871206</t>
  </si>
  <si>
    <t>Benzin, hasle teams</t>
  </si>
  <si>
    <t>5105871206/00001/2010/00400</t>
  </si>
  <si>
    <t>5100053058</t>
  </si>
  <si>
    <t>1/400/K4/2010/5105871217</t>
  </si>
  <si>
    <t>5105871217/00001/2010/00400</t>
  </si>
  <si>
    <t>1/400/K4/2010/5105879942</t>
  </si>
  <si>
    <t xml:space="preserve"> Klemensker Benzin</t>
  </si>
  <si>
    <t>5105879942/00001/2010/00400</t>
  </si>
  <si>
    <t>5100061693</t>
  </si>
  <si>
    <t>1/400/K4/2010/5105879944</t>
  </si>
  <si>
    <t>benzin - hasle teams</t>
  </si>
  <si>
    <t>5105879944/00001/2010/00400</t>
  </si>
  <si>
    <t>5100061695</t>
  </si>
  <si>
    <t>1/400/K4/2010/5105879950</t>
  </si>
  <si>
    <t>Pedel benzin</t>
  </si>
  <si>
    <t>5105879950/00001/2010/00400</t>
  </si>
  <si>
    <t>5100061701</t>
  </si>
  <si>
    <t>1/400/K4/2010/5105879952</t>
  </si>
  <si>
    <t>pedel - benzin</t>
  </si>
  <si>
    <t>5105879952/00001/2010/00400</t>
  </si>
  <si>
    <t>5100061703</t>
  </si>
  <si>
    <t>1/400/K4/2010/5105887316</t>
  </si>
  <si>
    <t>benzin tc95910 pedelbil</t>
  </si>
  <si>
    <t>5105887316/00001/2010/00400</t>
  </si>
  <si>
    <t>5100068987</t>
  </si>
  <si>
    <t>1/400/K4/2010/5105887324</t>
  </si>
  <si>
    <t>5105887324/00001/2010/00400</t>
  </si>
  <si>
    <t>5100068995</t>
  </si>
  <si>
    <t>1/400/K4/2010/5105887318</t>
  </si>
  <si>
    <t>5105887318/00001/2010/00400</t>
  </si>
  <si>
    <t>5100068989</t>
  </si>
  <si>
    <t>1/400/K4/2010/5105887326</t>
  </si>
  <si>
    <t>benzin klemensker/hasle</t>
  </si>
  <si>
    <t>5105887326/00001/2010/00400</t>
  </si>
  <si>
    <t>5100068997</t>
  </si>
  <si>
    <t>1/400/K4/2010/5105896068</t>
  </si>
  <si>
    <t>5105896068/00001/2010/00400</t>
  </si>
  <si>
    <t>5100077611</t>
  </si>
  <si>
    <t>1/400/K4/2010/5105896069</t>
  </si>
  <si>
    <t>benzin hasleteams</t>
  </si>
  <si>
    <t>5105896069/00001/2010/00400</t>
  </si>
  <si>
    <t>5100077612</t>
  </si>
  <si>
    <t>1/400/K4/2010/5105896072</t>
  </si>
  <si>
    <t>5105896072/00001/2010/00400</t>
  </si>
  <si>
    <t>5100077615</t>
  </si>
  <si>
    <t>1/400/K4/2010/5105896082</t>
  </si>
  <si>
    <t>5105896082/00001/2010/00400</t>
  </si>
  <si>
    <t>5100077625</t>
  </si>
  <si>
    <t>1/400/K4/2010/5105906108</t>
  </si>
  <si>
    <t>benzin rønne + aakirkeby</t>
  </si>
  <si>
    <t>5105906108/00001/2010/00400</t>
  </si>
  <si>
    <t>5100087536</t>
  </si>
  <si>
    <t>1/400/K4/2010/5105906099</t>
  </si>
  <si>
    <t>benzin hasleteams sep.</t>
  </si>
  <si>
    <t>5105906099/00001/2010/00400</t>
  </si>
  <si>
    <t>5100087527</t>
  </si>
  <si>
    <t>1/400/K4/2010/5105906103</t>
  </si>
  <si>
    <t>benzin til pedel sep</t>
  </si>
  <si>
    <t>5105906103/00001/2010/00400</t>
  </si>
  <si>
    <t>1/400/K4/2010/5105906095</t>
  </si>
  <si>
    <t>5105906095/00001/2010/00400</t>
  </si>
  <si>
    <t>5100087523</t>
  </si>
  <si>
    <t>1/400/K4/2010/5105915121</t>
  </si>
  <si>
    <t>benzin Uno-x</t>
  </si>
  <si>
    <t>5105915121/00001/2010/00400</t>
  </si>
  <si>
    <t>5100096430</t>
  </si>
  <si>
    <t>1/400/K4/2010/5105915123</t>
  </si>
  <si>
    <t>benzin uno-x</t>
  </si>
  <si>
    <t>5105915123/00001/2010/00400</t>
  </si>
  <si>
    <t>5100096432</t>
  </si>
  <si>
    <t>1/400/K4/2010/5105915126</t>
  </si>
  <si>
    <t>5105915126/00001/2010/00400</t>
  </si>
  <si>
    <t>5100096435</t>
  </si>
  <si>
    <t>1/400/K4/2010/5105915130</t>
  </si>
  <si>
    <t>5105915130/00001/2010/00400</t>
  </si>
  <si>
    <t>5100096439</t>
  </si>
  <si>
    <t>1/400/K4/2010/5105824727</t>
  </si>
  <si>
    <t>5105824727/00001/2010/00400</t>
  </si>
  <si>
    <t>5100008243</t>
  </si>
  <si>
    <t>1/400/K4/2010/5105824720</t>
  </si>
  <si>
    <t>5105824720/00001/2010/00400</t>
  </si>
  <si>
    <t>5100008236</t>
  </si>
  <si>
    <t>1/400/K4/2010/5105824732</t>
  </si>
  <si>
    <t>5105824732/00001/2010/00400</t>
  </si>
  <si>
    <t>5100008248</t>
  </si>
  <si>
    <t>1/400/K4/2010/5105834730</t>
  </si>
  <si>
    <t>5105834730/00001/2010/00400</t>
  </si>
  <si>
    <t>5100017112</t>
  </si>
  <si>
    <t>1/400/K4/2010/5105834731</t>
  </si>
  <si>
    <t>5105834731/00001/2010/00400</t>
  </si>
  <si>
    <t>5100017113</t>
  </si>
  <si>
    <t>1/400/K4/2010/5105834729</t>
  </si>
  <si>
    <t>benzin, hasle</t>
  </si>
  <si>
    <t>5105834729/00001/2010/00400</t>
  </si>
  <si>
    <t>5100017111</t>
  </si>
  <si>
    <t>1/400/K4/2010/5105844012</t>
  </si>
  <si>
    <t>5105844012/00001/2010/00400</t>
  </si>
  <si>
    <t>5100026264</t>
  </si>
  <si>
    <t>1/400/K4/2010/5105844007</t>
  </si>
  <si>
    <t>5105844007/00001/2010/00400</t>
  </si>
  <si>
    <t>5100026259</t>
  </si>
  <si>
    <t>1/400/K4/2010/5105844020</t>
  </si>
  <si>
    <t>benzin pedel + bakkebo</t>
  </si>
  <si>
    <t>5105844020/00001/2010/00400</t>
  </si>
  <si>
    <t>5100026272</t>
  </si>
  <si>
    <t>1/400/K4/2010/5105853596</t>
  </si>
  <si>
    <t>benzin team hasle</t>
  </si>
  <si>
    <t>5105853596/00001/2010/00400</t>
  </si>
  <si>
    <t>5100035752</t>
  </si>
  <si>
    <t>1/400/K4/2010/5105853589</t>
  </si>
  <si>
    <t>5105853589/00001/2010/00400</t>
  </si>
  <si>
    <t>5100035745</t>
  </si>
  <si>
    <t>1/400/K4/2010/5105853592</t>
  </si>
  <si>
    <t xml:space="preserve">  Uno-X Aakirkeby  preben</t>
  </si>
  <si>
    <t>5105853592/00001/2010/00400</t>
  </si>
  <si>
    <t>5100035748</t>
  </si>
  <si>
    <t>1/400/K4/2010/5105861717</t>
  </si>
  <si>
    <t>Benbenzin til Bos Bil</t>
  </si>
  <si>
    <t>5105861717/00001/2010/00400</t>
  </si>
  <si>
    <t>5100043715</t>
  </si>
  <si>
    <t>1/400/K4/2010/5105861726</t>
  </si>
  <si>
    <t>Uno-X benzin hasle teams</t>
  </si>
  <si>
    <t>5105861726/00001/2010/00400</t>
  </si>
  <si>
    <t>5100043724</t>
  </si>
  <si>
    <t>1/400/K4/2010/5105861724</t>
  </si>
  <si>
    <t>5105861724/00001/2010/00400</t>
  </si>
  <si>
    <t>5100043722</t>
  </si>
  <si>
    <t>Vibeke Stendahl</t>
  </si>
  <si>
    <t>2/400/K4/2010/1900008466</t>
  </si>
  <si>
    <t>benzin udlæg sygepl. vebeke berg</t>
  </si>
  <si>
    <t>1900008466</t>
  </si>
  <si>
    <t>Vivian</t>
  </si>
  <si>
    <t>2/400/K4/2010/1900008975</t>
  </si>
  <si>
    <t>benzin udlæg, Vivian Kynde - hasle team</t>
  </si>
  <si>
    <t>1900008975</t>
  </si>
  <si>
    <t>XEROX A/S</t>
  </si>
  <si>
    <t>1/400/K4/2010/5105898650</t>
  </si>
  <si>
    <t>5105898650/00001/2010/00400</t>
  </si>
  <si>
    <t>5100080181</t>
  </si>
  <si>
    <t>ØSTKRAFT NET A/S</t>
  </si>
  <si>
    <t>1/400/K4/2010/5105870794</t>
  </si>
  <si>
    <t>El - Momspligtigt</t>
  </si>
  <si>
    <t>5105870794/00001/2010/00400</t>
  </si>
  <si>
    <t>5100052646</t>
  </si>
  <si>
    <t>1/400/K4/2010/5105870862</t>
  </si>
  <si>
    <t>El Kystparken</t>
  </si>
  <si>
    <t>5105870862/00001/2010/00400</t>
  </si>
  <si>
    <t>5100052714</t>
  </si>
  <si>
    <t>1530005200</t>
  </si>
  <si>
    <t>Team Hasle By/dag</t>
  </si>
  <si>
    <t>1/400/K4/2010/5105898647</t>
  </si>
  <si>
    <t>5105898647/00001/2010/00400</t>
  </si>
  <si>
    <t>5100080178</t>
  </si>
  <si>
    <t>1530005500</t>
  </si>
  <si>
    <t>Team Gudhjem dag</t>
  </si>
  <si>
    <t>2/400/K4/2010/3000008968</t>
  </si>
  <si>
    <t>omposteret pga. omk.sted</t>
  </si>
  <si>
    <t>1/400/K4/2010/5105888481</t>
  </si>
  <si>
    <t>5105888481/00001/2010/00400</t>
  </si>
  <si>
    <t>5100070134</t>
  </si>
  <si>
    <t>1530007100</t>
  </si>
  <si>
    <t>Team Nexø By/aften</t>
  </si>
  <si>
    <t>1/400/K4/2010/3000003028</t>
  </si>
  <si>
    <t>omkontering</t>
  </si>
  <si>
    <t>1/400/K4/2010/5105846525</t>
  </si>
  <si>
    <t>5105846525/00001/2010/00400</t>
  </si>
  <si>
    <t>5100028765</t>
  </si>
  <si>
    <t>1/400/K4/2010/5105827829</t>
  </si>
  <si>
    <t>5105827829/00001/2010/00400</t>
  </si>
  <si>
    <t>5100010633</t>
  </si>
  <si>
    <t>1/400/K4/2010/5105818049</t>
  </si>
  <si>
    <t>benzin til bussen</t>
  </si>
  <si>
    <t>5105818049/00001/2010/00400</t>
  </si>
  <si>
    <t>5100002918</t>
  </si>
  <si>
    <t>1/400/K4/2010/5105846527</t>
  </si>
  <si>
    <t>5105846527/00001/2010/00400</t>
  </si>
  <si>
    <t>1/400/K4/2010/5105864145</t>
  </si>
  <si>
    <t>Benzin til pedelbiler på Aabo</t>
  </si>
  <si>
    <t>5105864145/00001/2010/00400</t>
  </si>
  <si>
    <t>5100046075</t>
  </si>
  <si>
    <t>1/400/K4/2010/5105864557</t>
  </si>
  <si>
    <t>5105864557/00001/2010/00400</t>
  </si>
  <si>
    <t>5100046480</t>
  </si>
  <si>
    <t>1/400/K4/2010/5105873140</t>
  </si>
  <si>
    <t>5105873140/00001/2010/00400</t>
  </si>
  <si>
    <t>5100054954</t>
  </si>
  <si>
    <t>1/400/K4/2010/5105881094</t>
  </si>
  <si>
    <t>5105881094/00001/2010/00400</t>
  </si>
  <si>
    <t>5100062828</t>
  </si>
  <si>
    <t>1/400/K4/2010/5105881860</t>
  </si>
  <si>
    <t>5105881860/00001/2010/00400</t>
  </si>
  <si>
    <t>5100063584</t>
  </si>
  <si>
    <t>1/400/K4/2010/5105889025</t>
  </si>
  <si>
    <t>5105889025/00001/2010/00400</t>
  </si>
  <si>
    <t>5100070650</t>
  </si>
  <si>
    <t>1/400/K4/2010/5105898621</t>
  </si>
  <si>
    <t>5105898621/00001/2010/00400</t>
  </si>
  <si>
    <t>5100080153</t>
  </si>
  <si>
    <t>1/400/K4/2010/5105898651</t>
  </si>
  <si>
    <t>5105898651/00001/2010/00400</t>
  </si>
  <si>
    <t>5100080182</t>
  </si>
  <si>
    <t>1/400/K4/2010/5105907706</t>
  </si>
  <si>
    <t>5105907706/00001/2010/00400</t>
  </si>
  <si>
    <t>5100089133</t>
  </si>
  <si>
    <t>1/400/K4/2010/5105907745</t>
  </si>
  <si>
    <t>5105907745/00001/2010/00400</t>
  </si>
  <si>
    <t>5100089172</t>
  </si>
  <si>
    <t>1/400/K4/2010/5105918436</t>
  </si>
  <si>
    <t>5105918436/00001/2010/00400</t>
  </si>
  <si>
    <t>5100099709</t>
  </si>
  <si>
    <t>1/400/K4/2010/5105918873</t>
  </si>
  <si>
    <t>5105918873/00001/2010/00400</t>
  </si>
  <si>
    <t>5100100124</t>
  </si>
  <si>
    <t>1/400/K4/2010/5105924370</t>
  </si>
  <si>
    <t>5105924370/00001/2010/00400</t>
  </si>
  <si>
    <t>5100105244</t>
  </si>
  <si>
    <t>1/400/K4/2010/5105928331</t>
  </si>
  <si>
    <t>5105928331/00001/2010/00400</t>
  </si>
  <si>
    <t>5100108963</t>
  </si>
  <si>
    <t>1/400/K4/2010/5105928373</t>
  </si>
  <si>
    <t>5105928373/00001/2010/00400</t>
  </si>
  <si>
    <t>5100109005</t>
  </si>
  <si>
    <t>1/400/K4/2010/5105928330</t>
  </si>
  <si>
    <t>5105928330/00001/2010/00400</t>
  </si>
  <si>
    <t>5100108962</t>
  </si>
  <si>
    <t>1/400/K4/2010/5105928368</t>
  </si>
  <si>
    <t>5105928368/00001/2010/00400</t>
  </si>
  <si>
    <t>5100109000</t>
  </si>
  <si>
    <t>1/400/K4/2010/5105928369</t>
  </si>
  <si>
    <t>5105928369/00001/2010/00400</t>
  </si>
  <si>
    <t>5100109001</t>
  </si>
  <si>
    <t>1/400/K4/2010/5105928370</t>
  </si>
  <si>
    <t>5105928370/00001/2010/00400</t>
  </si>
  <si>
    <t>5100109002</t>
  </si>
  <si>
    <t>1/400/K4/2010/5105928371</t>
  </si>
  <si>
    <t>5105928371/00001/2010/00400</t>
  </si>
  <si>
    <t>5100109003</t>
  </si>
  <si>
    <t>1/400/K4/2010/5105928372</t>
  </si>
  <si>
    <t>5105928372/00001/2010/00400</t>
  </si>
  <si>
    <t>5100109004</t>
  </si>
  <si>
    <t>1/400/K4/2010/5105928374</t>
  </si>
  <si>
    <t>5105928374/00001/2010/00400</t>
  </si>
  <si>
    <t>5100109006</t>
  </si>
  <si>
    <t>1/400/K4/2010/5105928375</t>
  </si>
  <si>
    <t>5105928375/00001/2010/00400</t>
  </si>
  <si>
    <t>5100109007</t>
  </si>
  <si>
    <t>1/400/K4/2010/5105932379</t>
  </si>
  <si>
    <t>5105932379/00001/2010/00400</t>
  </si>
  <si>
    <t>5100109801</t>
  </si>
  <si>
    <t>2/400/K4/2010/1900020343</t>
  </si>
  <si>
    <t>1900020343</t>
  </si>
  <si>
    <t>2/400/K4/2010/1900020342</t>
  </si>
  <si>
    <t>1900020342</t>
  </si>
  <si>
    <t>2/400/K4/2010/1900020341</t>
  </si>
  <si>
    <t>1900020341</t>
  </si>
  <si>
    <t>2/400/K4/2010/1900020340</t>
  </si>
  <si>
    <t>1900020340</t>
  </si>
  <si>
    <t>2/400/K4/2010/1900020339</t>
  </si>
  <si>
    <t>1900020339</t>
  </si>
  <si>
    <t>2/400/K4/2010/1900002065</t>
  </si>
  <si>
    <t>1900002065</t>
  </si>
  <si>
    <t>2/400/K4/2010/1900004408</t>
  </si>
  <si>
    <t>Benzin til AR - bil</t>
  </si>
  <si>
    <t>1900004408</t>
  </si>
  <si>
    <t>1/400/K4/2010/5105841607</t>
  </si>
  <si>
    <t>Benzin til lånebil - AR bil til rep.</t>
  </si>
  <si>
    <t>5105841607/00001/2010/00400</t>
  </si>
  <si>
    <t>5100023897</t>
  </si>
  <si>
    <t>1/400/K4/2010/5105826814</t>
  </si>
  <si>
    <t>Benzin - Klippebo</t>
  </si>
  <si>
    <t>5105826814/00001/2010/00400</t>
  </si>
  <si>
    <t>5100009834</t>
  </si>
  <si>
    <t>1/400/K4/2010/5105826797</t>
  </si>
  <si>
    <t>Benzin til PM88516</t>
  </si>
  <si>
    <t>5105826797/00001/2010/00400</t>
  </si>
  <si>
    <t>5100009817</t>
  </si>
  <si>
    <t>1/400/K4/2010/5105836115</t>
  </si>
  <si>
    <t>5105836115/00001/2010/00400</t>
  </si>
  <si>
    <t>5100018464</t>
  </si>
  <si>
    <t>1/400/K4/2010/5105846732</t>
  </si>
  <si>
    <t>5105846732/00001/2010/00400</t>
  </si>
  <si>
    <t>5100028972</t>
  </si>
  <si>
    <t>1/400/K4/2010/5105855031</t>
  </si>
  <si>
    <t>5105855031/00001/2010/00400</t>
  </si>
  <si>
    <t>5100037168</t>
  </si>
  <si>
    <t>1/400/K4/2010/5105863503</t>
  </si>
  <si>
    <t>5105863503/00001/2010/00400</t>
  </si>
  <si>
    <t>5100045456</t>
  </si>
  <si>
    <t>1/400/K4/2010/5105872977</t>
  </si>
  <si>
    <t>5105872977/00001/2010/00400</t>
  </si>
  <si>
    <t>5100054796</t>
  </si>
  <si>
    <t>1/400/K4/2010/5105881129</t>
  </si>
  <si>
    <t>5105881129/00001/2010/00400</t>
  </si>
  <si>
    <t>5100062863</t>
  </si>
  <si>
    <t>1/400/K4/2010/5105888468</t>
  </si>
  <si>
    <t>5105888468/00001/2010/00400</t>
  </si>
  <si>
    <t>5100070121</t>
  </si>
  <si>
    <t>1/400/K4/2010/5105897762</t>
  </si>
  <si>
    <t>5105897762/00001/2010/00400</t>
  </si>
  <si>
    <t>5100079296</t>
  </si>
  <si>
    <t>1/400/K4/2010/5105906726</t>
  </si>
  <si>
    <t>5105906726/00001/2010/00400</t>
  </si>
  <si>
    <t>5100088157</t>
  </si>
  <si>
    <t>1/400/K4/2010/5105916081</t>
  </si>
  <si>
    <t>5105916081/00001/2010/00400</t>
  </si>
  <si>
    <t>5100097389</t>
  </si>
  <si>
    <t>1/400/K4/2010/5105927355</t>
  </si>
  <si>
    <t>5105927355/00001/2010/00400</t>
  </si>
  <si>
    <t>5100108014</t>
  </si>
  <si>
    <t>Pia Helene</t>
  </si>
  <si>
    <t>2/400/K4/2010/1900009484</t>
  </si>
  <si>
    <t>Team 17, benzin</t>
  </si>
  <si>
    <t>1900009484</t>
  </si>
  <si>
    <t>1/400/K4/2010/5105835095</t>
  </si>
  <si>
    <t>Benzin til Kia´en</t>
  </si>
  <si>
    <t>5105835095/00001/2010/00400</t>
  </si>
  <si>
    <t>5100017470</t>
  </si>
  <si>
    <t>1/400/K4/2010/5105845203</t>
  </si>
  <si>
    <t>5105845203/00001/2010/00400</t>
  </si>
  <si>
    <t>5100027450</t>
  </si>
  <si>
    <t>1/400/K4/2010/5105854036</t>
  </si>
  <si>
    <t>Benzin Kia - Slottet</t>
  </si>
  <si>
    <t>5105854036/00001/2010/00400</t>
  </si>
  <si>
    <t>5100036197</t>
  </si>
  <si>
    <t>1/400/K4/2010/5105862515</t>
  </si>
  <si>
    <t>5105862515/00001/2010/00400</t>
  </si>
  <si>
    <t>5100044492</t>
  </si>
  <si>
    <t>1/400/K4/2010/5105867818</t>
  </si>
  <si>
    <t>Benzin til bil på slottet</t>
  </si>
  <si>
    <t>5105867818/00001/2010/00400</t>
  </si>
  <si>
    <t>5100049714</t>
  </si>
  <si>
    <t>1/400/K4/2010/5105871762</t>
  </si>
  <si>
    <t>5105871762/00001/2010/00400</t>
  </si>
  <si>
    <t>5100053606</t>
  </si>
  <si>
    <t>1/400/K4/2010/5105880644</t>
  </si>
  <si>
    <t>5105880644/00001/2010/00400</t>
  </si>
  <si>
    <t>5100062396</t>
  </si>
  <si>
    <t>1/400/K4/2010/5105887847</t>
  </si>
  <si>
    <t>5105887847/00001/2010/00400</t>
  </si>
  <si>
    <t>5100069507</t>
  </si>
  <si>
    <t>1/400/K4/2010/5105896980</t>
  </si>
  <si>
    <t>5105896980/00001/2010/00400</t>
  </si>
  <si>
    <t>5100078521</t>
  </si>
  <si>
    <t>1/400/K4/2010/5105906457</t>
  </si>
  <si>
    <t>5105906457/00001/2010/00400</t>
  </si>
  <si>
    <t>5100087888</t>
  </si>
  <si>
    <t>1/400/K4/2010/5105915656</t>
  </si>
  <si>
    <t>benzin YS 35 468</t>
  </si>
  <si>
    <t>5105915656/00001/2010/00400</t>
  </si>
  <si>
    <t>5100096960</t>
  </si>
  <si>
    <t>1/400/K4/2010/5105926455</t>
  </si>
  <si>
    <t>5105926455/00001/2010/00400</t>
  </si>
  <si>
    <t>5100107153</t>
  </si>
  <si>
    <t>2/400/K4/2010/1900016502</t>
  </si>
  <si>
    <t>Kørselsgodtgørelse BPC, Torben Schou</t>
  </si>
  <si>
    <t>1900016502</t>
  </si>
  <si>
    <t>2/400/K4/2010/1900020351</t>
  </si>
  <si>
    <t>Befordringsgodtgørelse 2. halvår 2010</t>
  </si>
  <si>
    <t>1900020351</t>
  </si>
  <si>
    <t>1/400/K4/2010/5105871207</t>
  </si>
  <si>
    <t>5105871207/00001/2010/00400</t>
  </si>
  <si>
    <t>1/400/K4/2010/5105871208</t>
  </si>
  <si>
    <t>5105871208/00001/2010/00400</t>
  </si>
  <si>
    <t>5100053060</t>
  </si>
  <si>
    <t>1/400/K4/2010/5105879940</t>
  </si>
  <si>
    <t>5105879940/00001/2010/00400</t>
  </si>
  <si>
    <t>5100061691</t>
  </si>
  <si>
    <t>1/400/K4/2010/5105879961</t>
  </si>
  <si>
    <t>5105879961/00001/2010/00400</t>
  </si>
  <si>
    <t>5100061712</t>
  </si>
  <si>
    <t>1/400/K4/2010/5105887319</t>
  </si>
  <si>
    <t>5105887319/00001/2010/00400</t>
  </si>
  <si>
    <t>5100068990</t>
  </si>
  <si>
    <t>1/400/K4/2010/5105887322</t>
  </si>
  <si>
    <t>5105887322/00001/2010/00400</t>
  </si>
  <si>
    <t>5100068993</t>
  </si>
  <si>
    <t>1/400/K4/2010/5105896080</t>
  </si>
  <si>
    <t>5105896080/00001/2010/00400</t>
  </si>
  <si>
    <t>5100077623</t>
  </si>
  <si>
    <t>1/400/K4/2010/5105896081</t>
  </si>
  <si>
    <t>5105896081/00001/2010/00400</t>
  </si>
  <si>
    <t>5100077624</t>
  </si>
  <si>
    <t>1/400/K4/2010/5105906105</t>
  </si>
  <si>
    <t>5105906105/00001/2010/00400</t>
  </si>
  <si>
    <t>5100087533</t>
  </si>
  <si>
    <t>1/400/K4/2010/5105906107</t>
  </si>
  <si>
    <t>5105906107/00001/2010/00400</t>
  </si>
  <si>
    <t>5100087535</t>
  </si>
  <si>
    <t>1/400/K4/2010/5105915124</t>
  </si>
  <si>
    <t>5105915124/00001/2010/00400</t>
  </si>
  <si>
    <t>5100096433</t>
  </si>
  <si>
    <t>1/400/K4/2010/5105915135</t>
  </si>
  <si>
    <t>5105915135/00001/2010/00400</t>
  </si>
  <si>
    <t>5100096444</t>
  </si>
  <si>
    <t>1/400/K4/2010/5105925671</t>
  </si>
  <si>
    <t>5105925671/00001/2010/00400</t>
  </si>
  <si>
    <t>5100106460</t>
  </si>
  <si>
    <t>1/400/K4/2010/5105925678</t>
  </si>
  <si>
    <t>5105925678/00001/2010/00400</t>
  </si>
  <si>
    <t>5100106467</t>
  </si>
  <si>
    <t>1/400/K4/2010/5105824724</t>
  </si>
  <si>
    <t>Benzin til YT50559</t>
  </si>
  <si>
    <t>5105824724/00001/2010/00400</t>
  </si>
  <si>
    <t>5100008240</t>
  </si>
  <si>
    <t>1/400/K4/2010/5105824730</t>
  </si>
  <si>
    <t>5105824730/00001/2010/00400</t>
  </si>
  <si>
    <t>5100008246</t>
  </si>
  <si>
    <t>1/400/K4/2010/5105834736</t>
  </si>
  <si>
    <t>5105834736/00001/2010/00400</t>
  </si>
  <si>
    <t>5100017118</t>
  </si>
  <si>
    <t>1/400/K4/2010/5105834743</t>
  </si>
  <si>
    <t>Benzin til sygepl. bil</t>
  </si>
  <si>
    <t>5105834743/00001/2010/00400</t>
  </si>
  <si>
    <t>5100017125</t>
  </si>
  <si>
    <t>1/400/K4/2010/5105844010</t>
  </si>
  <si>
    <t>5105844010/00001/2010/00400</t>
  </si>
  <si>
    <t>5100026262</t>
  </si>
  <si>
    <t>1/400/K4/2010/5105844025</t>
  </si>
  <si>
    <t>Benzin til VN 96731</t>
  </si>
  <si>
    <t>5105844025/00001/2010/00400</t>
  </si>
  <si>
    <t>5100026277</t>
  </si>
  <si>
    <t>1/400/K4/2010/5105853599</t>
  </si>
  <si>
    <t>5105853599/00001/2010/00400</t>
  </si>
  <si>
    <t>5100035755</t>
  </si>
  <si>
    <t>1/400/K4/2010/5105861711</t>
  </si>
  <si>
    <t>5105861711/00001/2010/00400</t>
  </si>
  <si>
    <t>5100043709</t>
  </si>
  <si>
    <t>1/400/K4/2010/5105861721</t>
  </si>
  <si>
    <t>Benzin til Anne Mette´s bil</t>
  </si>
  <si>
    <t>5105861721/00001/2010/00400</t>
  </si>
  <si>
    <t>5100043719</t>
  </si>
  <si>
    <t>1/400/K4/2010/5105853601</t>
  </si>
  <si>
    <t>5105853601/00001/2010/00400</t>
  </si>
  <si>
    <t>5100035757</t>
  </si>
  <si>
    <t>1531108000</t>
  </si>
  <si>
    <t>Flytn. af beboere til andre pl.hjem/-ctr</t>
  </si>
  <si>
    <t>Heidi Tina</t>
  </si>
  <si>
    <t>2/400/K4/2010/1900013572</t>
  </si>
  <si>
    <t>1900013572</t>
  </si>
  <si>
    <t>1/400/K4/2010/5105888472</t>
  </si>
  <si>
    <t>Benzin til flytning af ting fra ØM</t>
  </si>
  <si>
    <t>5105888472/00001/2010/00400</t>
  </si>
  <si>
    <t>5100070125</t>
  </si>
  <si>
    <t>1/400/K4/2010/5105837346</t>
  </si>
  <si>
    <t>Benzin til havetraktor, 27,87%</t>
  </si>
  <si>
    <t>5105837346/00001/2010/00400</t>
  </si>
  <si>
    <t>5100019689</t>
  </si>
  <si>
    <t>1/400/K4/2010/5105888731</t>
  </si>
  <si>
    <t>benzin til havetraktor, 27,87%</t>
  </si>
  <si>
    <t>5105888731/00001/2010/00400</t>
  </si>
  <si>
    <t>5100070366</t>
  </si>
  <si>
    <t>1/400/K4/2010/5105928376</t>
  </si>
  <si>
    <t>benzin 27,87%</t>
  </si>
  <si>
    <t>5105928376/00001/2010/00400</t>
  </si>
  <si>
    <t>5100109008</t>
  </si>
  <si>
    <t>1/400/K4/2010/5105836113</t>
  </si>
  <si>
    <t>5105836113/00001/2010/00400</t>
  </si>
  <si>
    <t>5100018462</t>
  </si>
  <si>
    <t>1/400/K4/2010/5105846741</t>
  </si>
  <si>
    <t>5105846741/00001/2010/00400</t>
  </si>
  <si>
    <t>5100028981</t>
  </si>
  <si>
    <t>1/400/K4/2010/5105927337</t>
  </si>
  <si>
    <t>5105927337/00001/2010/00400</t>
  </si>
  <si>
    <t>5100107996</t>
  </si>
  <si>
    <t>1/400/K4/2010/5105826822</t>
  </si>
  <si>
    <t>5105826822/00001/2010/00400</t>
  </si>
  <si>
    <t>5100009842</t>
  </si>
  <si>
    <t>1/400/K4/2010/5105836108</t>
  </si>
  <si>
    <t>5105836108/00001/2010/00400</t>
  </si>
  <si>
    <t>5100018457</t>
  </si>
  <si>
    <t>1/400/K4/2010/5105863495</t>
  </si>
  <si>
    <t>5105863495/00001/2010/00400</t>
  </si>
  <si>
    <t>5100045448</t>
  </si>
  <si>
    <t>1/400/K4/2010/5105872952</t>
  </si>
  <si>
    <t>5105872952/00001/2010/00400</t>
  </si>
  <si>
    <t>5100054771</t>
  </si>
  <si>
    <t>BRDR. MADSEN MOTOR ApS</t>
  </si>
  <si>
    <t>1/400/K4/2010/5105840133</t>
  </si>
  <si>
    <t>Hydraulikolie til traktor 30%</t>
  </si>
  <si>
    <t>5105840133/00001/2010/00400</t>
  </si>
  <si>
    <t>5100022451</t>
  </si>
  <si>
    <t>1/400/K4/2010/5105821287</t>
  </si>
  <si>
    <t>Benzin til havetraktor, 40%</t>
  </si>
  <si>
    <t>5105821287/00001/2010/00400</t>
  </si>
  <si>
    <t>5100005671</t>
  </si>
  <si>
    <t>1/400/K4/2010/5105838930</t>
  </si>
  <si>
    <t>Benzin til havetraktor, 30%</t>
  </si>
  <si>
    <t>5105838930/00001/2010/00400</t>
  </si>
  <si>
    <t>5100021286</t>
  </si>
  <si>
    <t>1/400/K4/2010/5105920155</t>
  </si>
  <si>
    <t>benzin til havetraktor og sneslynge</t>
  </si>
  <si>
    <t>5105920155/00001/2010/00400</t>
  </si>
  <si>
    <t>5100101381</t>
  </si>
  <si>
    <t>2/400/K4/2010/3000005552</t>
  </si>
  <si>
    <t>Udlån af bus til Toftegården uge 24</t>
  </si>
  <si>
    <t>3000005552</t>
  </si>
  <si>
    <t>2/400/K4/2010/3000005618</t>
  </si>
  <si>
    <t>15/5-13/6 Lunden Buskørsel - brugerbetaling</t>
  </si>
  <si>
    <t>3000005618</t>
  </si>
  <si>
    <t>2/400/K4/2010/3000008179</t>
  </si>
  <si>
    <t>Udlån af bus uge 36 til toftegården</t>
  </si>
  <si>
    <t>3000008179</t>
  </si>
  <si>
    <t>2/400/K4/2010/3000008761</t>
  </si>
  <si>
    <t>Bus uge 38 udlån til Toftegården</t>
  </si>
  <si>
    <t>3000008761</t>
  </si>
  <si>
    <t>2/400/K4/2010/3000009417</t>
  </si>
  <si>
    <t>Lån af bus dagcenter Lunden</t>
  </si>
  <si>
    <t>3000009417</t>
  </si>
  <si>
    <t>2/400/K4/2010/3000010940</t>
  </si>
  <si>
    <t>Udlån af bussen til Toftegården uge 46</t>
  </si>
  <si>
    <t>3000010940</t>
  </si>
  <si>
    <t>2/400/K4/2010/3000012356</t>
  </si>
  <si>
    <t>Lunden Buskonto - brugerbetaling</t>
  </si>
  <si>
    <t>3000012356</t>
  </si>
  <si>
    <t>6/400/K4/2010/3000005330</t>
  </si>
  <si>
    <t>Kørselspenge bussen</t>
  </si>
  <si>
    <t>3000005330</t>
  </si>
  <si>
    <t>1/400/K4/2010/5105838674</t>
  </si>
  <si>
    <t>Benzin slottets bil</t>
  </si>
  <si>
    <t>5105838674/00001/2010/00400</t>
  </si>
  <si>
    <t>5100021032</t>
  </si>
  <si>
    <t>1/400/K4/2010/5105846935</t>
  </si>
  <si>
    <t>5105846935/00001/2010/00400</t>
  </si>
  <si>
    <t>5100029168</t>
  </si>
  <si>
    <t>1/400/K4/2010/5105855683</t>
  </si>
  <si>
    <t>5105855683/00001/2010/00400</t>
  </si>
  <si>
    <t>5100037825</t>
  </si>
  <si>
    <t>1/400/K4/2010/5105864518</t>
  </si>
  <si>
    <t>Diesel til bussen</t>
  </si>
  <si>
    <t>5105864518/00001/2010/00400</t>
  </si>
  <si>
    <t>5100046441</t>
  </si>
  <si>
    <t>1/400/K4/2010/5105873126</t>
  </si>
  <si>
    <t>diesel til bussen</t>
  </si>
  <si>
    <t>5105873126/00001/2010/00400</t>
  </si>
  <si>
    <t>5100054940</t>
  </si>
  <si>
    <t>Dora</t>
  </si>
  <si>
    <t>2/400/K4/2010/1900017493</t>
  </si>
  <si>
    <t>Dora H. Benzin</t>
  </si>
  <si>
    <t>1900017493</t>
  </si>
  <si>
    <t>Gitte Folkmann</t>
  </si>
  <si>
    <t>2/400/K4/2010/1900012080</t>
  </si>
  <si>
    <t>Gitte F., benzin udlæg</t>
  </si>
  <si>
    <t>1900012080</t>
  </si>
  <si>
    <t>1/400/K4/2010/5105836454</t>
  </si>
  <si>
    <t>5105836454/00001/2010/00400</t>
  </si>
  <si>
    <t>5100018798</t>
  </si>
  <si>
    <t>2/400/K4/2010/5105836454</t>
  </si>
  <si>
    <t>5105836454/00002/2010/00400</t>
  </si>
  <si>
    <t>3/400/K4/2010/5105836454</t>
  </si>
  <si>
    <t>5105836454/00003/2010/00400</t>
  </si>
  <si>
    <t>1/400/K4/2010/5105855049</t>
  </si>
  <si>
    <t>5105855049/00001/2010/00400</t>
  </si>
  <si>
    <t>5100037186</t>
  </si>
  <si>
    <t>1/400/K4/2010/5105863501</t>
  </si>
  <si>
    <t>5105863501/00001/2010/00400</t>
  </si>
  <si>
    <t>5100045454</t>
  </si>
  <si>
    <t>1/400/K4/2010/5105872971</t>
  </si>
  <si>
    <t>Blyfri 95</t>
  </si>
  <si>
    <t>5105872971/00001/2010/00400</t>
  </si>
  <si>
    <t>5100054790</t>
  </si>
  <si>
    <t>1/400/K4/2010/5105881133</t>
  </si>
  <si>
    <t>5105881133/00001/2010/00400</t>
  </si>
  <si>
    <t>5100062867</t>
  </si>
  <si>
    <t>1/400/K4/2010/5105888478</t>
  </si>
  <si>
    <t>5105888478/00001/2010/00400</t>
  </si>
  <si>
    <t>5100070131</t>
  </si>
  <si>
    <t>1/400/K4/2010/5105897778</t>
  </si>
  <si>
    <t>5105897778/00001/2010/00400</t>
  </si>
  <si>
    <t>5100079312</t>
  </si>
  <si>
    <t>1/400/K4/2010/5105906719</t>
  </si>
  <si>
    <t>5105906719/00001/2010/00400</t>
  </si>
  <si>
    <t>5100088150</t>
  </si>
  <si>
    <t>1/400/K4/2010/5105916089</t>
  </si>
  <si>
    <t>5105916089/00001/2010/00400</t>
  </si>
  <si>
    <t>5100097397</t>
  </si>
  <si>
    <t>1/400/K4/2010/5105927352</t>
  </si>
  <si>
    <t>5105927352/00001/2010/00400</t>
  </si>
  <si>
    <t>5100108011</t>
  </si>
  <si>
    <t>1/400/K4/2010/5105825517</t>
  </si>
  <si>
    <t>5105825517/00001/2010/00400</t>
  </si>
  <si>
    <t>5100008782</t>
  </si>
  <si>
    <t>2/400/K4/2010/5105825517</t>
  </si>
  <si>
    <t>5105825517/00002/2010/00400</t>
  </si>
  <si>
    <t>3/400/K4/2010/5105825517</t>
  </si>
  <si>
    <t>5105825517/00003/2010/00400</t>
  </si>
  <si>
    <t>5/400/K4/2010/5105825517</t>
  </si>
  <si>
    <t>5105825517/00005/2010/00400</t>
  </si>
  <si>
    <t>6/400/K4/2010/5105825517</t>
  </si>
  <si>
    <t>5105825517/00006/2010/00400</t>
  </si>
  <si>
    <t>1/400/K4/2010/5105835097</t>
  </si>
  <si>
    <t>5105835097/00001/2010/00400</t>
  </si>
  <si>
    <t>5100017472</t>
  </si>
  <si>
    <t>2/400/K4/2010/5105835097</t>
  </si>
  <si>
    <t>5105835097/00002/2010/00400</t>
  </si>
  <si>
    <t>1/400/K4/2010/5105845218</t>
  </si>
  <si>
    <t>5105845218/00001/2010/00400</t>
  </si>
  <si>
    <t>5100027465</t>
  </si>
  <si>
    <t>1/400/K4/2010/5105854024</t>
  </si>
  <si>
    <t>5105854024/00001/2010/00400</t>
  </si>
  <si>
    <t>5100036185</t>
  </si>
  <si>
    <t>1/400/K4/2010/5105862512</t>
  </si>
  <si>
    <t>5105862512/00001/2010/00400</t>
  </si>
  <si>
    <t>5100044489</t>
  </si>
  <si>
    <t>1/400/K4/2010/5105867809</t>
  </si>
  <si>
    <t>5105867809/00001/2010/00400</t>
  </si>
  <si>
    <t>5100049705</t>
  </si>
  <si>
    <t>1/400/K4/2010/5105871773</t>
  </si>
  <si>
    <t>5105871773/00001/2010/00400</t>
  </si>
  <si>
    <t>5100053617</t>
  </si>
  <si>
    <t>1/400/K4/2010/5105880650</t>
  </si>
  <si>
    <t>5105880650/00001/2010/00400</t>
  </si>
  <si>
    <t>5100062402</t>
  </si>
  <si>
    <t>1/400/K4/2010/5105887836</t>
  </si>
  <si>
    <t>BIO95 / 95 BLYFRI</t>
  </si>
  <si>
    <t>5105887836/00001/2010/00400</t>
  </si>
  <si>
    <t>5100069496</t>
  </si>
  <si>
    <t>1/400/K4/2010/5105896971</t>
  </si>
  <si>
    <t>5105896971/00001/2010/00400</t>
  </si>
  <si>
    <t>5100078512</t>
  </si>
  <si>
    <t>1/400/K4/2010/5105906447</t>
  </si>
  <si>
    <t>5105906447/00001/2010/00400</t>
  </si>
  <si>
    <t>5100087878</t>
  </si>
  <si>
    <t>1/400/K4/2010/5105915660</t>
  </si>
  <si>
    <t>5105915660/00001/2010/00400</t>
  </si>
  <si>
    <t>1/400/K4/2010/5105926465</t>
  </si>
  <si>
    <t>5105926465/00001/2010/00400</t>
  </si>
  <si>
    <t>5100107163</t>
  </si>
  <si>
    <t>2/400/K4/2010/1900010009</t>
  </si>
  <si>
    <t>1900010009</t>
  </si>
  <si>
    <t>1/400/K4/2010/5105846745</t>
  </si>
  <si>
    <t>5105846745/00001/2010/00400</t>
  </si>
  <si>
    <t>5100028985</t>
  </si>
  <si>
    <t>1/400/K4/2010/5105842267</t>
  </si>
  <si>
    <t>5105842267/00001/2010/00400</t>
  </si>
  <si>
    <t>5100024545</t>
  </si>
  <si>
    <t>1/400/K4/2010/5105835104</t>
  </si>
  <si>
    <t>5105835104/00001/2010/00400</t>
  </si>
  <si>
    <t>5100017479</t>
  </si>
  <si>
    <t>1/400/K4/2010/5105845220</t>
  </si>
  <si>
    <t>5105845220/00001/2010/00400</t>
  </si>
  <si>
    <t>5100027467</t>
  </si>
  <si>
    <t>1/400/K4/2010/5105854039</t>
  </si>
  <si>
    <t>5105854039/00001/2010/00400</t>
  </si>
  <si>
    <t>5100036200</t>
  </si>
  <si>
    <t>1/400/K4/2010/5105862531</t>
  </si>
  <si>
    <t>5105862531/00001/2010/00400</t>
  </si>
  <si>
    <t>5100044508</t>
  </si>
  <si>
    <t>1/400/K4/2010/5105867826</t>
  </si>
  <si>
    <t>5105867826/00001/2010/00400</t>
  </si>
  <si>
    <t>5100049722</t>
  </si>
  <si>
    <t>1/400/K4/2010/5105871776</t>
  </si>
  <si>
    <t>5105871776/00001/2010/00400</t>
  </si>
  <si>
    <t>5100053620</t>
  </si>
  <si>
    <t>1/400/K4/2010/5105880652</t>
  </si>
  <si>
    <t>5105880652/00001/2010/00400</t>
  </si>
  <si>
    <t>5100062404</t>
  </si>
  <si>
    <t>1/400/K4/2010/5105887850</t>
  </si>
  <si>
    <t>5105887850/00001/2010/00400</t>
  </si>
  <si>
    <t>5100069510</t>
  </si>
  <si>
    <t>1/400/K4/2010/5105896982</t>
  </si>
  <si>
    <t>5105896982/00001/2010/00400</t>
  </si>
  <si>
    <t>5100078523</t>
  </si>
  <si>
    <t>1/400/K4/2010/5105906467</t>
  </si>
  <si>
    <t>5105906467/00001/2010/00400</t>
  </si>
  <si>
    <t>5100087898</t>
  </si>
  <si>
    <t>1/400/K4/2010/5105915667</t>
  </si>
  <si>
    <t>5105915667/00001/2010/00400</t>
  </si>
  <si>
    <t>1/400/K4/2010/5105926468</t>
  </si>
  <si>
    <t>5105926468/00001/2010/00400</t>
  </si>
  <si>
    <t>5100107166</t>
  </si>
  <si>
    <t>sum</t>
  </si>
  <si>
    <t>Sum</t>
  </si>
  <si>
    <t>1/400/K4/2009/5105715262</t>
  </si>
  <si>
    <t>Køb af benzin - boliger Aakirkeby</t>
  </si>
  <si>
    <t>5105715262/00001/2009/00400</t>
  </si>
  <si>
    <t>5100010976</t>
  </si>
  <si>
    <t>1/400/K4/2009/5105775631</t>
  </si>
  <si>
    <t>Køb af benzin aug 09</t>
  </si>
  <si>
    <t>5105775631/00001/2009/00400</t>
  </si>
  <si>
    <t>5100070296</t>
  </si>
  <si>
    <t>1/400/K4/2009/5105789865</t>
  </si>
  <si>
    <t>MILJØ MOTORDIESEL 10PPM S Tankbil</t>
  </si>
  <si>
    <t>5105789865/00001/2009/00400</t>
  </si>
  <si>
    <t>5100084383</t>
  </si>
  <si>
    <t>1902050525</t>
  </si>
  <si>
    <t>Miljøopgaver</t>
  </si>
  <si>
    <t>1/400/K4/2009/5105753465</t>
  </si>
  <si>
    <t>DIVERSE SALG - Brændstof</t>
  </si>
  <si>
    <t>5105753465/00001/2009/00400</t>
  </si>
  <si>
    <t>5100048375</t>
  </si>
  <si>
    <t>3/400/K4/2009/3000005694</t>
  </si>
  <si>
    <t>Omp til Hasle Havn - benzinforbrug maj/juni</t>
  </si>
  <si>
    <t>3000005694</t>
  </si>
  <si>
    <t>1/400/K4/2009/3000005694</t>
  </si>
  <si>
    <t>1/400/K4/2009/3000010662</t>
  </si>
  <si>
    <t>Benzin Zafira nov 09 fejl bogført til Beredskab</t>
  </si>
  <si>
    <t>3000010662</t>
  </si>
  <si>
    <t>John</t>
  </si>
  <si>
    <t>2/400/K4/2009/1900017267</t>
  </si>
  <si>
    <t>Udlæg benzin - Nissan</t>
  </si>
  <si>
    <t>1900017267</t>
  </si>
  <si>
    <t>1/400/K4/2009/5105706961</t>
  </si>
  <si>
    <t>Diesel til biler nov/dec 2008</t>
  </si>
  <si>
    <t>5105706961/00001/2009/00400</t>
  </si>
  <si>
    <t>5100004412</t>
  </si>
  <si>
    <t>1/400/K4/2009/5105717860</t>
  </si>
  <si>
    <t>Diesel , december 2008</t>
  </si>
  <si>
    <t>5105717860/00001/2009/00400</t>
  </si>
  <si>
    <t>5100013340</t>
  </si>
  <si>
    <t>1/400/K4/2009/5105723705</t>
  </si>
  <si>
    <t>Diesel, miljøbiler. Januar 2009</t>
  </si>
  <si>
    <t>5105723705/00001/2009/00400</t>
  </si>
  <si>
    <t>5100018994</t>
  </si>
  <si>
    <t>1/400/K4/2009/5105733148</t>
  </si>
  <si>
    <t>Diesel til div. biler, feb-medio marts</t>
  </si>
  <si>
    <t>5105733148/00001/2009/00400</t>
  </si>
  <si>
    <t>5100028322</t>
  </si>
  <si>
    <t>1/400/K4/2009/5105742413</t>
  </si>
  <si>
    <t>Diesel til div biler medio marts - apr 09</t>
  </si>
  <si>
    <t>5105742413/00001/2009/00400</t>
  </si>
  <si>
    <t>5100037469</t>
  </si>
  <si>
    <t>1/400/K4/2009/5105749482</t>
  </si>
  <si>
    <t>Benzin/diesel miljøbiler apirl/maj 2009</t>
  </si>
  <si>
    <t>5105749482/00001/2009/00400</t>
  </si>
  <si>
    <t>5100044451</t>
  </si>
  <si>
    <t>1/400/K4/2009/5105759488</t>
  </si>
  <si>
    <t>Benzin - miljøbiler i  maj/juni 2009</t>
  </si>
  <si>
    <t>5105759488/00001/2009/00400</t>
  </si>
  <si>
    <t>5100054341</t>
  </si>
  <si>
    <t>1/400/K4/2009/5105774810</t>
  </si>
  <si>
    <t>Diesel/benzin juli/august 2009</t>
  </si>
  <si>
    <t>5105774810/00001/2009/00400</t>
  </si>
  <si>
    <t>5100069486</t>
  </si>
  <si>
    <t>2/400/K4/2009/5105773021</t>
  </si>
  <si>
    <t>Benzin/diesel i juli 2009</t>
  </si>
  <si>
    <t>5105773021/00002/2009/00400</t>
  </si>
  <si>
    <t>5100067707</t>
  </si>
  <si>
    <t>3/400/K4/2009/5105784357</t>
  </si>
  <si>
    <t>Benzin forbrug september 09</t>
  </si>
  <si>
    <t>5105784357/00003/2009/00400</t>
  </si>
  <si>
    <t>5100078936</t>
  </si>
  <si>
    <t>1/400/K4/2009/5105794411</t>
  </si>
  <si>
    <t>Benzin/diesel okt. 2009</t>
  </si>
  <si>
    <t>5105794411/00001/2009/00400</t>
  </si>
  <si>
    <t>5100088869</t>
  </si>
  <si>
    <t>3/400/K4/2009/5105803398</t>
  </si>
  <si>
    <t>Benzin/diesel nov 09 - Teknik og Miljø</t>
  </si>
  <si>
    <t>5105803398/00003/2009/00400</t>
  </si>
  <si>
    <t>5100097720</t>
  </si>
  <si>
    <t>Michael Andersen</t>
  </si>
  <si>
    <t>2/400/K4/2009/1900009482</t>
  </si>
  <si>
    <t>Køb af diesel Nissan Statoil Strandvejen 8/6-09</t>
  </si>
  <si>
    <t>1900009482</t>
  </si>
  <si>
    <t>2/400/K4/2009/1900018096</t>
  </si>
  <si>
    <t>Udlæg for benzin - Suzuki</t>
  </si>
  <si>
    <t>1900018096</t>
  </si>
  <si>
    <t>Ole Marius Holm</t>
  </si>
  <si>
    <t>2/400/K4/2009/1900013700</t>
  </si>
  <si>
    <t>Udlæg for benzin - Ole Holm Pedersen</t>
  </si>
  <si>
    <t>1900013700</t>
  </si>
  <si>
    <t>1/400/K4/2009/5105706132</t>
  </si>
  <si>
    <t>Kortnr80110463420022,80110463420032,80110463420033</t>
  </si>
  <si>
    <t>5105706132/00001/2009/00400</t>
  </si>
  <si>
    <t>5100003813</t>
  </si>
  <si>
    <t>1/400/K4/2009/5105717861</t>
  </si>
  <si>
    <t>Benzin til "Vej's" biler</t>
  </si>
  <si>
    <t>5105717861/00001/2009/00400</t>
  </si>
  <si>
    <t>5100013341</t>
  </si>
  <si>
    <t>1/400/K4/2009/5105723690</t>
  </si>
  <si>
    <t>Afhentning af brændstof  jan. 09 RY 89 976 GALAXY</t>
  </si>
  <si>
    <t>5105723690/00001/2009/00400</t>
  </si>
  <si>
    <t>5100018979</t>
  </si>
  <si>
    <t>1/400/K4/2009/5105733157</t>
  </si>
  <si>
    <t>Kortnr = 80110463420012, 80110463420022, 801104634</t>
  </si>
  <si>
    <t>5105733157/00001/2009/00400</t>
  </si>
  <si>
    <t>5100028331</t>
  </si>
  <si>
    <t>1/400/K4/2009/5105742415</t>
  </si>
  <si>
    <t>Benzin - vejbilerne</t>
  </si>
  <si>
    <t>5105742415/00001/2009/00400</t>
  </si>
  <si>
    <t>5100037471</t>
  </si>
  <si>
    <t>1/400/K4/2009/5105749495</t>
  </si>
  <si>
    <t>Benzin til Vej-bilerne</t>
  </si>
  <si>
    <t>5105749495/00001/2009/00400</t>
  </si>
  <si>
    <t>5100044464</t>
  </si>
  <si>
    <t>1/400/K4/2009/5105759475</t>
  </si>
  <si>
    <t>5105759475/00001/2009/00400</t>
  </si>
  <si>
    <t>5100054328</t>
  </si>
  <si>
    <t>1/400/K4/2009/5105773031</t>
  </si>
  <si>
    <t>Benzin til "Vej's biler"</t>
  </si>
  <si>
    <t>5105773031/00001/2009/00400</t>
  </si>
  <si>
    <t>5100067717</t>
  </si>
  <si>
    <t>1/400/K4/2009/5105774813</t>
  </si>
  <si>
    <t>5105774813/00001/2009/00400</t>
  </si>
  <si>
    <t>5100069489</t>
  </si>
  <si>
    <t>1/400/K4/2009/5105784340</t>
  </si>
  <si>
    <t>Benzin "Vejs biler"</t>
  </si>
  <si>
    <t>5105784340/00001/2009/00400</t>
  </si>
  <si>
    <t>5100078919</t>
  </si>
  <si>
    <t>1/400/K4/2009/5105794416</t>
  </si>
  <si>
    <t>Benzin - vejafdelingen</t>
  </si>
  <si>
    <t>5105794416/00001/2009/00400</t>
  </si>
  <si>
    <t>5100088874</t>
  </si>
  <si>
    <t>1/400/K4/2009/5105803401</t>
  </si>
  <si>
    <t>Benzin Ford Transit, Suzuki Vitara</t>
  </si>
  <si>
    <t>5105803401/00001/2009/00400</t>
  </si>
  <si>
    <t>5100097723</t>
  </si>
  <si>
    <t>31/400/K4/2010/3000010470</t>
  </si>
  <si>
    <t>0020/31/400/K4/2010/3000010470</t>
  </si>
  <si>
    <t>3000010470</t>
  </si>
  <si>
    <t>1/400/K4/2010/5105828427</t>
  </si>
  <si>
    <t>Køb af benzin jan 10</t>
  </si>
  <si>
    <t>5105828427/00001/2010/00400</t>
  </si>
  <si>
    <t>5100011027</t>
  </si>
  <si>
    <t>1/400/K4/2010/5105837793</t>
  </si>
  <si>
    <t>Køb af benzin feb 10</t>
  </si>
  <si>
    <t>5105837793/00001/2010/00400</t>
  </si>
  <si>
    <t>5100020137</t>
  </si>
  <si>
    <t>1/400/K4/2010/5105888713</t>
  </si>
  <si>
    <t>Køb af benzin juli 2010 - Steen Pedersen</t>
  </si>
  <si>
    <t>5105888713/00001/2010/00400</t>
  </si>
  <si>
    <t>5100070348</t>
  </si>
  <si>
    <t>1/400/K4/2010/5105898632</t>
  </si>
  <si>
    <t>Køb af benzin - Steen Pedersen</t>
  </si>
  <si>
    <t>5105898632/00001/2010/00400</t>
  </si>
  <si>
    <t>5100080163</t>
  </si>
  <si>
    <t>1/400/K4/2010/5105907127</t>
  </si>
  <si>
    <t>5105907127/00001/2010/00400</t>
  </si>
  <si>
    <t>5100088554</t>
  </si>
  <si>
    <t>1/400/K4/2010/5105928345</t>
  </si>
  <si>
    <t>Køb af benzin nov-dec 10 - Steen Pedersen</t>
  </si>
  <si>
    <t>5105928345/00001/2010/00400</t>
  </si>
  <si>
    <t>5100108977</t>
  </si>
  <si>
    <t>Skatteministeriet</t>
  </si>
  <si>
    <t>2/400/K4/2010/1900016156</t>
  </si>
  <si>
    <t>Vægtafgift NC 5760 okt 10 - sept 11</t>
  </si>
  <si>
    <t>1900016156</t>
  </si>
  <si>
    <t>1/400/K4/2010/5105906464</t>
  </si>
  <si>
    <t>Køb af blyfri benzin - Fabriksvej</t>
  </si>
  <si>
    <t>5105906464/00001/2010/00400</t>
  </si>
  <si>
    <t>5100087895</t>
  </si>
  <si>
    <t>2/400/K4/2010/5105915654</t>
  </si>
  <si>
    <t>BLYFRI 95, Bjarne</t>
  </si>
  <si>
    <t>5105915654/00002/2010/00400</t>
  </si>
  <si>
    <t>5100096958</t>
  </si>
  <si>
    <t>1/400/K4/2010/5105926452</t>
  </si>
  <si>
    <t>BLYFRI 95</t>
  </si>
  <si>
    <t>5105926452/00001/2010/00400</t>
  </si>
  <si>
    <t>5100107150</t>
  </si>
  <si>
    <t>Bojesen,Louise Lyng Johansen</t>
  </si>
  <si>
    <t>2/400/K4/2010/1900014545</t>
  </si>
  <si>
    <t>Udlæg for benzine</t>
  </si>
  <si>
    <t>1900014545</t>
  </si>
  <si>
    <t>1/400/K4/2010/5105826792</t>
  </si>
  <si>
    <t>Dielsel til miljøbiler 22.12.09-13.01.10</t>
  </si>
  <si>
    <t>5105826792/00001/2010/00400</t>
  </si>
  <si>
    <t>5100009812</t>
  </si>
  <si>
    <t>1/400/K4/2010/5105836094</t>
  </si>
  <si>
    <t>5105836094/00001/2010/00400</t>
  </si>
  <si>
    <t>5100018443</t>
  </si>
  <si>
    <t>1/400/K4/2010/5105839571</t>
  </si>
  <si>
    <t>Køb af benzin 3/12-09 - Nissan</t>
  </si>
  <si>
    <t>5105839571/00001/2010/00400</t>
  </si>
  <si>
    <t>5100021914</t>
  </si>
  <si>
    <t>2/400/K4/2010/5105839571</t>
  </si>
  <si>
    <t>Køb af benzin 23/11-09 - Peugeot 307</t>
  </si>
  <si>
    <t>5105839571/00002/2010/00400</t>
  </si>
  <si>
    <t>3/400/K4/2010/5105839571</t>
  </si>
  <si>
    <t>Køb af benzin 2/12-09 Peugeot 397</t>
  </si>
  <si>
    <t>5105839571/00003/2010/00400</t>
  </si>
  <si>
    <t>6/400/K4/2010/5105839571</t>
  </si>
  <si>
    <t>Køb af benzin 1/12-09 Peugeot Partner</t>
  </si>
  <si>
    <t>5105839571/00006/2010/00400</t>
  </si>
  <si>
    <t>7/400/K4/2010/5105839571</t>
  </si>
  <si>
    <t>Køb af benzin 16/12-09 Peugeot Partner</t>
  </si>
  <si>
    <t>5105839571/00007/2010/00400</t>
  </si>
  <si>
    <t>8/400/K4/2010/5105839571</t>
  </si>
  <si>
    <t>Køb af benzin 30/11-09 Opel Zafira</t>
  </si>
  <si>
    <t>5105839571/00008/2010/00400</t>
  </si>
  <si>
    <t>9/400/K4/2010/5105839571</t>
  </si>
  <si>
    <t>Køb af benzin 1/12-09 Opel Zafira</t>
  </si>
  <si>
    <t>5105839571/00009/2010/00400</t>
  </si>
  <si>
    <t>1/400/K4/2010/5105846737</t>
  </si>
  <si>
    <t>Benmzin/diesel feb/marts 2010</t>
  </si>
  <si>
    <t>5105846737/00001/2010/00400</t>
  </si>
  <si>
    <t>5100028977</t>
  </si>
  <si>
    <t>1/400/K4/2010/5105855041</t>
  </si>
  <si>
    <t>Diesel marts 2010</t>
  </si>
  <si>
    <t>5105855041/00001/2010/00400</t>
  </si>
  <si>
    <t>5100037178</t>
  </si>
  <si>
    <t>1/400/K4/2010/5105863485</t>
  </si>
  <si>
    <t>Brændstof april/maj 2010</t>
  </si>
  <si>
    <t>5105863485/00001/2010/00400</t>
  </si>
  <si>
    <t>5100045438</t>
  </si>
  <si>
    <t>1/400/K4/2010/5105872975</t>
  </si>
  <si>
    <t>Benzin og diesel i maj/juni 2010</t>
  </si>
  <si>
    <t>5105872975/00001/2010/00400</t>
  </si>
  <si>
    <t>5100054794</t>
  </si>
  <si>
    <t>1/400/K4/2010/5105881154</t>
  </si>
  <si>
    <t>Diesel/benzin  maj-juni 2010</t>
  </si>
  <si>
    <t>5105881154/00001/2010/00400</t>
  </si>
  <si>
    <t>5100062888</t>
  </si>
  <si>
    <t>1/400/K4/2010/5105888465</t>
  </si>
  <si>
    <t>Benzin/diesel. August 2010</t>
  </si>
  <si>
    <t>5105888465/00001/2010/00400</t>
  </si>
  <si>
    <t>5100070118</t>
  </si>
  <si>
    <t>1/400/K4/2010/5105897760</t>
  </si>
  <si>
    <t>MILJØD. / 27.8.-15.9.2010</t>
  </si>
  <si>
    <t>5105897760/00001/2010/00400</t>
  </si>
  <si>
    <t>5100079294</t>
  </si>
  <si>
    <t>1/400/K4/2010/5105906716</t>
  </si>
  <si>
    <t>Dielsel/benzin september/oktober 2010</t>
  </si>
  <si>
    <t>5105906716/00001/2010/00400</t>
  </si>
  <si>
    <t>5100088147</t>
  </si>
  <si>
    <t>1/400/K4/2010/5105916076</t>
  </si>
  <si>
    <t>Køb af benzin/diesel nov 2010</t>
  </si>
  <si>
    <t>5105916076/00001/2010/00400</t>
  </si>
  <si>
    <t>5100097384</t>
  </si>
  <si>
    <t>1/400/K4/2010/5105927343</t>
  </si>
  <si>
    <t>Diesel/benzin Nov.-dec</t>
  </si>
  <si>
    <t>5105927343/00001/2010/00400</t>
  </si>
  <si>
    <t>5100108002</t>
  </si>
  <si>
    <t>1/400/K4/2010/5105881141</t>
  </si>
  <si>
    <t>Brændstof  Suzuki Vitara  juli mdr. 2010</t>
  </si>
  <si>
    <t>5105881141/00001/2010/00400</t>
  </si>
  <si>
    <t>5100062875</t>
  </si>
  <si>
    <t>Lone Funch Pedersen</t>
  </si>
  <si>
    <t>2/400/K4/2010/1900012324</t>
  </si>
  <si>
    <t>Diesel udlæg Lone Pedersen</t>
  </si>
  <si>
    <t>1900012324</t>
  </si>
  <si>
    <t>1/400/K4/2010/5105815387</t>
  </si>
  <si>
    <t>Benzin - vejafdeling</t>
  </si>
  <si>
    <t>5105815387/00001/2010/00400</t>
  </si>
  <si>
    <t>5100000641</t>
  </si>
  <si>
    <t>1/400/K4/2010/5105826806</t>
  </si>
  <si>
    <t>Benzin - vejbiler</t>
  </si>
  <si>
    <t>5105826806/00001/2010/00400</t>
  </si>
  <si>
    <t>5100009826</t>
  </si>
  <si>
    <t>1/400/K4/2010/5105836096</t>
  </si>
  <si>
    <t>95 BLYFRI - Suzuki Vitara</t>
  </si>
  <si>
    <t>5105836096/00001/2010/00400</t>
  </si>
  <si>
    <t>5100018445</t>
  </si>
  <si>
    <t>1/400/K4/2010/5105846720</t>
  </si>
  <si>
    <t>5105846720/00001/2010/00400</t>
  </si>
  <si>
    <t>5100028960</t>
  </si>
  <si>
    <t>1/400/K4/2010/5105855045</t>
  </si>
  <si>
    <t>Benzin - "vejafdelingens biler"</t>
  </si>
  <si>
    <t>5105855045/00001/2010/00400</t>
  </si>
  <si>
    <t>5100037182</t>
  </si>
  <si>
    <t>1/400/K4/2010/5105863482</t>
  </si>
  <si>
    <t>Benzin - "vej's" biler</t>
  </si>
  <si>
    <t>5105863482/00001/2010/00400</t>
  </si>
  <si>
    <t>5100045435</t>
  </si>
  <si>
    <t>1/400/K4/2010/5105872945</t>
  </si>
  <si>
    <t>Benzin til "Vejafdelingens" biler</t>
  </si>
  <si>
    <t>5105872945/00001/2010/00400</t>
  </si>
  <si>
    <t>5100054764</t>
  </si>
  <si>
    <t>1/400/K4/2010/5105888449</t>
  </si>
  <si>
    <t>Benzin - Vej's biler</t>
  </si>
  <si>
    <t>5105888449/00001/2010/00400</t>
  </si>
  <si>
    <t>5100070102</t>
  </si>
  <si>
    <t>1/400/K4/2010/5105897771</t>
  </si>
  <si>
    <t>Benzin - Vejafdelingens biler</t>
  </si>
  <si>
    <t>5105897771/00001/2010/00400</t>
  </si>
  <si>
    <t>5100079305</t>
  </si>
  <si>
    <t>1/400/K4/2010/5105906711</t>
  </si>
  <si>
    <t>Benzin - "Vejafdelingens" biler</t>
  </si>
  <si>
    <t>5105906711/00001/2010/00400</t>
  </si>
  <si>
    <t>5100088142</t>
  </si>
  <si>
    <t>1/400/K4/2010/5105927334</t>
  </si>
  <si>
    <t>Benzin Vejafdelingen</t>
  </si>
  <si>
    <t>5105927334/00001/2010/00400</t>
  </si>
  <si>
    <t>5100107993</t>
  </si>
  <si>
    <t>1903050500</t>
  </si>
  <si>
    <t>Vintertjeneste</t>
  </si>
  <si>
    <t>2/400/K4/2010/1900020035</t>
  </si>
  <si>
    <t>Benzin Per Aarsleff 30.12.2010</t>
  </si>
  <si>
    <t>1900020035</t>
  </si>
  <si>
    <t>2/400/K4/2010/1900020037</t>
  </si>
  <si>
    <t>Benzin Per Aarsleff 31.12.2010</t>
  </si>
  <si>
    <t>1900020037</t>
  </si>
  <si>
    <t>2/400/K4/2010/1900020036</t>
  </si>
  <si>
    <t>1900020036</t>
  </si>
  <si>
    <t>Charlotte</t>
  </si>
  <si>
    <t>2/400/K4/2010/1900005958</t>
  </si>
  <si>
    <t>1900005958</t>
  </si>
  <si>
    <t>2/400/K4/2010/1900001893</t>
  </si>
  <si>
    <t>1900001893</t>
  </si>
  <si>
    <t>2/400/K4/2010/1900001992</t>
  </si>
  <si>
    <t>udlæg til benzin</t>
  </si>
  <si>
    <t>1900001992</t>
  </si>
  <si>
    <t>1/400/K4/2010/5105815633</t>
  </si>
  <si>
    <t>5105815633/00001/2010/00400</t>
  </si>
  <si>
    <t>5100000793</t>
  </si>
  <si>
    <t>2/400/K4/2010/5105815633</t>
  </si>
  <si>
    <t>5105815633/00002/2010/00400</t>
  </si>
  <si>
    <t>3/400/K4/2010/5105815633</t>
  </si>
  <si>
    <t>5105815633/00003/2010/00400</t>
  </si>
  <si>
    <t>4/400/K4/2010/5105815633</t>
  </si>
  <si>
    <t>5105815633/00004/2010/00400</t>
  </si>
  <si>
    <t>5/400/K4/2010/5105815633</t>
  </si>
  <si>
    <t>5105815633/00005/2010/00400</t>
  </si>
  <si>
    <t>6/400/K4/2010/5105815633</t>
  </si>
  <si>
    <t>5105815633/00006/2010/00400</t>
  </si>
  <si>
    <t>7/400/K4/2010/5105815633</t>
  </si>
  <si>
    <t>5105815633/00007/2010/00400</t>
  </si>
  <si>
    <t>8/400/K4/2010/5105815633</t>
  </si>
  <si>
    <t>5105815633/00008/2010/00400</t>
  </si>
  <si>
    <t>9/400/K4/2010/5105815633</t>
  </si>
  <si>
    <t>5105815633/00009/2010/00400</t>
  </si>
  <si>
    <t>1/400/K4/2010/5105826798</t>
  </si>
  <si>
    <t>5105826798/00001/2010/00400</t>
  </si>
  <si>
    <t>5100009818</t>
  </si>
  <si>
    <t>2/400/K4/2010/5105826798</t>
  </si>
  <si>
    <t>5105826798/00002/2010/00400</t>
  </si>
  <si>
    <t>3/400/K4/2010/5105826798</t>
  </si>
  <si>
    <t>5105826798/00003/2010/00400</t>
  </si>
  <si>
    <t>4/400/K4/2010/5105826798</t>
  </si>
  <si>
    <t>5105826798/00004/2010/00400</t>
  </si>
  <si>
    <t>5/400/K4/2010/5105826798</t>
  </si>
  <si>
    <t>5105826798/00005/2010/00400</t>
  </si>
  <si>
    <t>6/400/K4/2010/5105826798</t>
  </si>
  <si>
    <t>5105826798/00006/2010/00400</t>
  </si>
  <si>
    <t>7/400/K4/2010/5105826798</t>
  </si>
  <si>
    <t>5105826798/00007/2010/00400</t>
  </si>
  <si>
    <t>8/400/K4/2010/5105826798</t>
  </si>
  <si>
    <t>5105826798/00008/2010/00400</t>
  </si>
  <si>
    <t>9/400/K4/2010/5105826798</t>
  </si>
  <si>
    <t>5105826798/00009/2010/00400</t>
  </si>
  <si>
    <t>1/400/K4/2010/5105836099</t>
  </si>
  <si>
    <t>5105836099/00001/2010/00400</t>
  </si>
  <si>
    <t>5100018448</t>
  </si>
  <si>
    <t>2/400/K4/2010/5105836099</t>
  </si>
  <si>
    <t>5105836099/00002/2010/00400</t>
  </si>
  <si>
    <t>3/400/K4/2010/5105836099</t>
  </si>
  <si>
    <t>5105836099/00003/2010/00400</t>
  </si>
  <si>
    <t>4/400/K4/2010/5105836099</t>
  </si>
  <si>
    <t>5105836099/00004/2010/00400</t>
  </si>
  <si>
    <t>5/400/K4/2010/5105836099</t>
  </si>
  <si>
    <t>5105836099/00005/2010/00400</t>
  </si>
  <si>
    <t>6/400/K4/2010/5105836099</t>
  </si>
  <si>
    <t>5105836099/00006/2010/00400</t>
  </si>
  <si>
    <t>7/400/K4/2010/5105836099</t>
  </si>
  <si>
    <t>5105836099/00007/2010/00400</t>
  </si>
  <si>
    <t>8/400/K4/2010/5105836099</t>
  </si>
  <si>
    <t>5105836099/00008/2010/00400</t>
  </si>
  <si>
    <t>9/400/K4/2010/5105836099</t>
  </si>
  <si>
    <t>5105836099/00009/2010/00400</t>
  </si>
  <si>
    <t>10/400/K4/2010/5105836099</t>
  </si>
  <si>
    <t>5105836099/00010/2010/00400</t>
  </si>
  <si>
    <t>1/400/K4/2010/5105846748</t>
  </si>
  <si>
    <t>5105846748/00001/2010/00400</t>
  </si>
  <si>
    <t>5100028988</t>
  </si>
  <si>
    <t>2/400/K4/2010/5105846748</t>
  </si>
  <si>
    <t>5105846748/00002/2010/00400</t>
  </si>
  <si>
    <t>3/400/K4/2010/5105846748</t>
  </si>
  <si>
    <t>KØR-VIDERE</t>
  </si>
  <si>
    <t>5105846748/00003/2010/00400</t>
  </si>
  <si>
    <t>4/400/K4/2010/5105846748</t>
  </si>
  <si>
    <t>5105846748/00004/2010/00400</t>
  </si>
  <si>
    <t>5/400/K4/2010/5105846748</t>
  </si>
  <si>
    <t>5105846748/00005/2010/00400</t>
  </si>
  <si>
    <t>6/400/K4/2010/5105846748</t>
  </si>
  <si>
    <t>5105846748/00006/2010/00400</t>
  </si>
  <si>
    <t>7/400/K4/2010/5105846748</t>
  </si>
  <si>
    <t>5105846748/00007/2010/00400</t>
  </si>
  <si>
    <t>8/400/K4/2010/5105846748</t>
  </si>
  <si>
    <t>5105846748/00008/2010/00400</t>
  </si>
  <si>
    <t>9/400/K4/2010/5105846748</t>
  </si>
  <si>
    <t>5105846748/00009/2010/00400</t>
  </si>
  <si>
    <t>10/400/K4/2010/5105846748</t>
  </si>
  <si>
    <t>5105846748/00010/2010/00400</t>
  </si>
  <si>
    <t>11/400/K4/2010/5105846748</t>
  </si>
  <si>
    <t>5105846748/00011/2010/00400</t>
  </si>
  <si>
    <t>12/400/K4/2010/5105846748</t>
  </si>
  <si>
    <t>5105846748/00012/2010/00400</t>
  </si>
  <si>
    <t>13/400/K4/2010/5105846748</t>
  </si>
  <si>
    <t>5105846748/00013/2010/00400</t>
  </si>
  <si>
    <t>1/400/K4/2010/5105855044</t>
  </si>
  <si>
    <t>5105855044/00001/2010/00400</t>
  </si>
  <si>
    <t>5100037181</t>
  </si>
  <si>
    <t>2/400/K4/2010/5105855044</t>
  </si>
  <si>
    <t>5105855044/00002/2010/00400</t>
  </si>
  <si>
    <t>3/400/K4/2010/5105855044</t>
  </si>
  <si>
    <t>5105855044/00003/2010/00400</t>
  </si>
  <si>
    <t>4/400/K4/2010/5105855044</t>
  </si>
  <si>
    <t>5105855044/00004/2010/00400</t>
  </si>
  <si>
    <t>5/400/K4/2010/5105855044</t>
  </si>
  <si>
    <t>5105855044/00005/2010/00400</t>
  </si>
  <si>
    <t>6/400/K4/2010/5105855044</t>
  </si>
  <si>
    <t>5105855044/00006/2010/00400</t>
  </si>
  <si>
    <t>7/400/K4/2010/5105855044</t>
  </si>
  <si>
    <t>5105855044/00007/2010/00400</t>
  </si>
  <si>
    <t>1/400/K4/2010/5105863490</t>
  </si>
  <si>
    <t>5105863490/00001/2010/00400</t>
  </si>
  <si>
    <t>5100045443</t>
  </si>
  <si>
    <t>2/400/K4/2010/5105863490</t>
  </si>
  <si>
    <t>5105863490/00002/2010/00400</t>
  </si>
  <si>
    <t>3/400/K4/2010/5105863490</t>
  </si>
  <si>
    <t>5105863490/00003/2010/00400</t>
  </si>
  <si>
    <t>4/400/K4/2010/5105863490</t>
  </si>
  <si>
    <t>5105863490/00004/2010/00400</t>
  </si>
  <si>
    <t>5/400/K4/2010/5105863490</t>
  </si>
  <si>
    <t>5105863490/00005/2010/00400</t>
  </si>
  <si>
    <t>6/400/K4/2010/5105863490</t>
  </si>
  <si>
    <t>5105863490/00006/2010/00400</t>
  </si>
  <si>
    <t>7/400/K4/2010/5105863490</t>
  </si>
  <si>
    <t>5105863490/00007/2010/00400</t>
  </si>
  <si>
    <t>8/400/K4/2010/5105863490</t>
  </si>
  <si>
    <t>5105863490/00008/2010/00400</t>
  </si>
  <si>
    <t>9/400/K4/2010/5105863490</t>
  </si>
  <si>
    <t>5105863490/00009/2010/00400</t>
  </si>
  <si>
    <t>10/400/K4/2010/5105863490</t>
  </si>
  <si>
    <t>5105863490/00010/2010/00400</t>
  </si>
  <si>
    <t>1/400/K4/2010/5105872962</t>
  </si>
  <si>
    <t>5105872962/00001/2010/00400</t>
  </si>
  <si>
    <t>5100054781</t>
  </si>
  <si>
    <t>2/400/K4/2010/5105872962</t>
  </si>
  <si>
    <t>5105872962/00002/2010/00400</t>
  </si>
  <si>
    <t>3/400/K4/2010/5105872962</t>
  </si>
  <si>
    <t>5105872962/00003/2010/00400</t>
  </si>
  <si>
    <t>4/400/K4/2010/5105872962</t>
  </si>
  <si>
    <t>5105872962/00004/2010/00400</t>
  </si>
  <si>
    <t>5/400/K4/2010/5105872962</t>
  </si>
  <si>
    <t>5105872962/00005/2010/00400</t>
  </si>
  <si>
    <t>6/400/K4/2010/5105872962</t>
  </si>
  <si>
    <t>5105872962/00006/2010/00400</t>
  </si>
  <si>
    <t>7/400/K4/2010/5105872962</t>
  </si>
  <si>
    <t>5105872962/00007/2010/00400</t>
  </si>
  <si>
    <t>8/400/K4/2010/5105872962</t>
  </si>
  <si>
    <t>5105872962/00008/2010/00400</t>
  </si>
  <si>
    <t>9/400/K4/2010/5105872962</t>
  </si>
  <si>
    <t>5105872962/00009/2010/00400</t>
  </si>
  <si>
    <t>10/400/K4/2010/5105872962</t>
  </si>
  <si>
    <t>5105872962/00010/2010/00400</t>
  </si>
  <si>
    <t>11/400/K4/2010/5105872962</t>
  </si>
  <si>
    <t>5105872962/00011/2010/00400</t>
  </si>
  <si>
    <t>1/400/K4/2010/5105881134</t>
  </si>
  <si>
    <t>5105881134/00001/2010/00400</t>
  </si>
  <si>
    <t>5100062868</t>
  </si>
  <si>
    <t>2/400/K4/2010/5105881134</t>
  </si>
  <si>
    <t>5105881134/00002/2010/00400</t>
  </si>
  <si>
    <t>3/400/K4/2010/5105881134</t>
  </si>
  <si>
    <t>5105881134/00003/2010/00400</t>
  </si>
  <si>
    <t>4/400/K4/2010/5105881134</t>
  </si>
  <si>
    <t>5105881134/00004/2010/00400</t>
  </si>
  <si>
    <t>5/400/K4/2010/5105881134</t>
  </si>
  <si>
    <t>5105881134/00005/2010/00400</t>
  </si>
  <si>
    <t>6/400/K4/2010/5105881134</t>
  </si>
  <si>
    <t>5105881134/00006/2010/00400</t>
  </si>
  <si>
    <t>7/400/K4/2010/5105881134</t>
  </si>
  <si>
    <t>5105881134/00007/2010/00400</t>
  </si>
  <si>
    <t>8/400/K4/2010/5105881134</t>
  </si>
  <si>
    <t>5105881134/00008/2010/00400</t>
  </si>
  <si>
    <t>1/400/K4/2010/5105888457</t>
  </si>
  <si>
    <t>5105888457/00001/2010/00400</t>
  </si>
  <si>
    <t>5100070110</t>
  </si>
  <si>
    <t>2/400/K4/2010/5105888457</t>
  </si>
  <si>
    <t>5105888457/00002/2010/00400</t>
  </si>
  <si>
    <t>3/400/K4/2010/5105888457</t>
  </si>
  <si>
    <t>5105888457/00003/2010/00400</t>
  </si>
  <si>
    <t>4/400/K4/2010/5105888457</t>
  </si>
  <si>
    <t>5105888457/00004/2010/00400</t>
  </si>
  <si>
    <t>5/400/K4/2010/5105888457</t>
  </si>
  <si>
    <t>5105888457/00005/2010/00400</t>
  </si>
  <si>
    <t>6/400/K4/2010/5105888457</t>
  </si>
  <si>
    <t>5105888457/00006/2010/00400</t>
  </si>
  <si>
    <t>7/400/K4/2010/5105888457</t>
  </si>
  <si>
    <t>5105888457/00007/2010/00400</t>
  </si>
  <si>
    <t>8/400/K4/2010/5105888457</t>
  </si>
  <si>
    <t>5105888457/00008/2010/00400</t>
  </si>
  <si>
    <t>9/400/K4/2010/5105888457</t>
  </si>
  <si>
    <t>5105888457/00009/2010/00400</t>
  </si>
  <si>
    <t>10/400/K4/2010/5105888457</t>
  </si>
  <si>
    <t>5105888457/00010/2010/00400</t>
  </si>
  <si>
    <t>11/400/K4/2010/5105888457</t>
  </si>
  <si>
    <t>5105888457/00011/2010/00400</t>
  </si>
  <si>
    <t>1/400/K4/2010/5105897779</t>
  </si>
  <si>
    <t>5105897779/00001/2010/00400</t>
  </si>
  <si>
    <t>5100079313</t>
  </si>
  <si>
    <t>2/400/K4/2010/5105897779</t>
  </si>
  <si>
    <t>5105897779/00002/2010/00400</t>
  </si>
  <si>
    <t>3/400/K4/2010/5105897779</t>
  </si>
  <si>
    <t>5105897779/00003/2010/00400</t>
  </si>
  <si>
    <t>4/400/K4/2010/5105897779</t>
  </si>
  <si>
    <t>5105897779/00004/2010/00400</t>
  </si>
  <si>
    <t>5/400/K4/2010/5105897779</t>
  </si>
  <si>
    <t>5105897779/00005/2010/00400</t>
  </si>
  <si>
    <t>6/400/K4/2010/5105897779</t>
  </si>
  <si>
    <t>5105897779/00006/2010/00400</t>
  </si>
  <si>
    <t>7/400/K4/2010/5105897779</t>
  </si>
  <si>
    <t>5105897779/00007/2010/00400</t>
  </si>
  <si>
    <t>8/400/K4/2010/5105897779</t>
  </si>
  <si>
    <t>5105897779/00008/2010/00400</t>
  </si>
  <si>
    <t>9/400/K4/2010/5105897779</t>
  </si>
  <si>
    <t>5105897779/00009/2010/00400</t>
  </si>
  <si>
    <t>10/400/K4/2010/5105897779</t>
  </si>
  <si>
    <t>5105897779/00010/2010/00400</t>
  </si>
  <si>
    <t>11/400/K4/2010/5105897779</t>
  </si>
  <si>
    <t>5105897779/00011/2010/00400</t>
  </si>
  <si>
    <t>1/400/K4/2010/5105906704</t>
  </si>
  <si>
    <t>5105906704/00001/2010/00400</t>
  </si>
  <si>
    <t>5100088135</t>
  </si>
  <si>
    <t>2/400/K4/2010/5105906704</t>
  </si>
  <si>
    <t>5105906704/00002/2010/00400</t>
  </si>
  <si>
    <t>3/400/K4/2010/5105906704</t>
  </si>
  <si>
    <t>5105906704/00003/2010/00400</t>
  </si>
  <si>
    <t>4/400/K4/2010/5105906704</t>
  </si>
  <si>
    <t>5105906704/00004/2010/00400</t>
  </si>
  <si>
    <t>5/400/K4/2010/5105906704</t>
  </si>
  <si>
    <t>5105906704/00005/2010/00400</t>
  </si>
  <si>
    <t>6/400/K4/2010/5105906704</t>
  </si>
  <si>
    <t>5105906704/00006/2010/00400</t>
  </si>
  <si>
    <t>7/400/K4/2010/5105906704</t>
  </si>
  <si>
    <t>5105906704/00007/2010/00400</t>
  </si>
  <si>
    <t>8/400/K4/2010/5105906704</t>
  </si>
  <si>
    <t>5105906704/00008/2010/00400</t>
  </si>
  <si>
    <t>9/400/K4/2010/5105906704</t>
  </si>
  <si>
    <t>5105906704/00009/2010/00400</t>
  </si>
  <si>
    <t>10/400/K4/2010/5105906704</t>
  </si>
  <si>
    <t>5105906704/00010/2010/00400</t>
  </si>
  <si>
    <t>11/400/K4/2010/5105906704</t>
  </si>
  <si>
    <t>5105906704/00011/2010/00400</t>
  </si>
  <si>
    <t>1/400/K4/2010/5105916079</t>
  </si>
  <si>
    <t>5105916079/00001/2010/00400</t>
  </si>
  <si>
    <t>5100097387</t>
  </si>
  <si>
    <t>2/400/K4/2010/5105916079</t>
  </si>
  <si>
    <t>5105916079/00002/2010/00400</t>
  </si>
  <si>
    <t>3/400/K4/2010/5105916079</t>
  </si>
  <si>
    <t>5105916079/00003/2010/00400</t>
  </si>
  <si>
    <t>4/400/K4/2010/5105916079</t>
  </si>
  <si>
    <t>5105916079/00004/2010/00400</t>
  </si>
  <si>
    <t>5/400/K4/2010/5105916079</t>
  </si>
  <si>
    <t>5105916079/00005/2010/00400</t>
  </si>
  <si>
    <t>6/400/K4/2010/5105916079</t>
  </si>
  <si>
    <t>5105916079/00006/2010/00400</t>
  </si>
  <si>
    <t>7/400/K4/2010/5105916079</t>
  </si>
  <si>
    <t>5105916079/00007/2010/00400</t>
  </si>
  <si>
    <t>8/400/K4/2010/5105916079</t>
  </si>
  <si>
    <t>5105916079/00008/2010/00400</t>
  </si>
  <si>
    <t>9/400/K4/2010/5105916079</t>
  </si>
  <si>
    <t>5105916079/00009/2010/00400</t>
  </si>
  <si>
    <t>10/400/K4/2010/5105916079</t>
  </si>
  <si>
    <t>5105916079/00010/2010/00400</t>
  </si>
  <si>
    <t>11/400/K4/2010/5105916079</t>
  </si>
  <si>
    <t>5105916079/00011/2010/00400</t>
  </si>
  <si>
    <t>12/400/K4/2010/5105916079</t>
  </si>
  <si>
    <t>5105916079/00012/2010/00400</t>
  </si>
  <si>
    <t>1/400/K4/2010/5105927330</t>
  </si>
  <si>
    <t>5105927330/00001/2010/00400</t>
  </si>
  <si>
    <t>5100107989</t>
  </si>
  <si>
    <t>2/400/K4/2010/5105927330</t>
  </si>
  <si>
    <t>5105927330/00002/2010/00400</t>
  </si>
  <si>
    <t>3/400/K4/2010/5105927330</t>
  </si>
  <si>
    <t>5105927330/00003/2010/00400</t>
  </si>
  <si>
    <t>4/400/K4/2010/5105927330</t>
  </si>
  <si>
    <t>5105927330/00004/2010/00400</t>
  </si>
  <si>
    <t>5/400/K4/2010/5105927330</t>
  </si>
  <si>
    <t>5105927330/00005/2010/00400</t>
  </si>
  <si>
    <t>7/400/K4/2010/5105927330</t>
  </si>
  <si>
    <t>5105927330/00007/2010/00400</t>
  </si>
  <si>
    <t>9/400/K4/2010/5105927330</t>
  </si>
  <si>
    <t>5105927330/00009/2010/00400</t>
  </si>
  <si>
    <t>10/400/K4/2010/5105927330</t>
  </si>
  <si>
    <t>5105927330/00010/2010/00400</t>
  </si>
  <si>
    <t>1/400/K4/2010/5105826821</t>
  </si>
  <si>
    <t>5105826821/00001/2010/00400</t>
  </si>
  <si>
    <t>5100009841</t>
  </si>
  <si>
    <t>2/400/K4/2010/5105826821</t>
  </si>
  <si>
    <t>5105826821/00002/2010/00400</t>
  </si>
  <si>
    <t>1/400/K4/2010/5105836111</t>
  </si>
  <si>
    <t>MILJØD.005  TZ94036</t>
  </si>
  <si>
    <t>5105836111/00001/2010/00400</t>
  </si>
  <si>
    <t>5100018460</t>
  </si>
  <si>
    <t>2/400/K4/2010/5105836111</t>
  </si>
  <si>
    <t>MILJØD.005  VN96786</t>
  </si>
  <si>
    <t>5105836111/00002/2010/00400</t>
  </si>
  <si>
    <t>1/400/K4/2010/5105846730</t>
  </si>
  <si>
    <t>Diesel, TZ94036</t>
  </si>
  <si>
    <t>5105846730/00001/2010/00400</t>
  </si>
  <si>
    <t>5100028970</t>
  </si>
  <si>
    <t>2/400/K4/2010/5105846730</t>
  </si>
  <si>
    <t>Diesel, VN96786</t>
  </si>
  <si>
    <t>5105846730/00002/2010/00400</t>
  </si>
  <si>
    <t>1/400/K4/2010/5105855050</t>
  </si>
  <si>
    <t>tz94036</t>
  </si>
  <si>
    <t>5105855050/00001/2010/00400</t>
  </si>
  <si>
    <t>5100037187</t>
  </si>
  <si>
    <t>2/400/K4/2010/5105855050</t>
  </si>
  <si>
    <t>vn96786</t>
  </si>
  <si>
    <t>5105855050/00002/2010/00400</t>
  </si>
  <si>
    <t>1/400/K4/2010/5105863502</t>
  </si>
  <si>
    <t>MILJØD.005 TZ94036</t>
  </si>
  <si>
    <t>5105863502/00001/2010/00400</t>
  </si>
  <si>
    <t>5100045455</t>
  </si>
  <si>
    <t>2/400/K4/2010/5105863502</t>
  </si>
  <si>
    <t>MILJØD.005 VN96786</t>
  </si>
  <si>
    <t>5105863502/00002/2010/00400</t>
  </si>
  <si>
    <t>1/400/K4/2010/5105872951</t>
  </si>
  <si>
    <t>TZ 94036 benzin</t>
  </si>
  <si>
    <t>5105872951/00001/2010/00400</t>
  </si>
  <si>
    <t>5100054770</t>
  </si>
  <si>
    <t>2/400/K4/2010/5105872951</t>
  </si>
  <si>
    <t>VN 96786 benzin</t>
  </si>
  <si>
    <t>5105872951/00002/2010/00400</t>
  </si>
  <si>
    <t>1/400/K4/2010/5105881144</t>
  </si>
  <si>
    <t>5105881144/00001/2010/00400</t>
  </si>
  <si>
    <t>5100062878</t>
  </si>
  <si>
    <t>2/400/K4/2010/5105881144</t>
  </si>
  <si>
    <t>5105881144/00002/2010/00400</t>
  </si>
  <si>
    <t>1/400/K4/2010/5105888476</t>
  </si>
  <si>
    <t>TZ94036</t>
  </si>
  <si>
    <t>5105888476/00001/2010/00400</t>
  </si>
  <si>
    <t>5100070129</t>
  </si>
  <si>
    <t>2/400/K4/2010/5105888476</t>
  </si>
  <si>
    <t>VN96786</t>
  </si>
  <si>
    <t>5105888476/00002/2010/00400</t>
  </si>
  <si>
    <t>1/400/K4/2010/5105897758</t>
  </si>
  <si>
    <t>TZ94036 MILJØD.005</t>
  </si>
  <si>
    <t>5105897758/00001/2010/00400</t>
  </si>
  <si>
    <t>5100079292</t>
  </si>
  <si>
    <t>2/400/K4/2010/5105897758</t>
  </si>
  <si>
    <t>5105897758/00002/2010/00400</t>
  </si>
  <si>
    <t>1/400/K4/2010/5105906723</t>
  </si>
  <si>
    <t>MILJØD.005 TZ 94036</t>
  </si>
  <si>
    <t>5105906723/00001/2010/00400</t>
  </si>
  <si>
    <t>5100088154</t>
  </si>
  <si>
    <t>2/400/K4/2010/5105906723</t>
  </si>
  <si>
    <t>MILJØD.005 VN 96786</t>
  </si>
  <si>
    <t>5105906723/00002/2010/00400</t>
  </si>
  <si>
    <t>1/400/K4/2010/5105916082</t>
  </si>
  <si>
    <t>TZ 94036 Diesel</t>
  </si>
  <si>
    <t>5105916082/00001/2010/00400</t>
  </si>
  <si>
    <t>5100097390</t>
  </si>
  <si>
    <t>2/400/K4/2010/5105916082</t>
  </si>
  <si>
    <t>VN 96786 Diesel</t>
  </si>
  <si>
    <t>5105916082/00002/2010/00400</t>
  </si>
  <si>
    <t>1/400/K4/2010/5105927356</t>
  </si>
  <si>
    <t>5105927356/00001/2010/00400</t>
  </si>
  <si>
    <t>5100108015</t>
  </si>
  <si>
    <t>6/400/K4/2010/3000001464</t>
  </si>
  <si>
    <t>Omp. bildrift, Sønderbo pga. ændret omk.sted</t>
  </si>
  <si>
    <t>3000001464</t>
  </si>
  <si>
    <t>1/400/K4/2010/5105836112</t>
  </si>
  <si>
    <t>MILJØD.005 RK 95732</t>
  </si>
  <si>
    <t>5105836112/00001/2010/00400</t>
  </si>
  <si>
    <t>5100018461</t>
  </si>
  <si>
    <t>1/400/K4/2010/5105836121</t>
  </si>
  <si>
    <t>MILJØD.005 TC95908</t>
  </si>
  <si>
    <t>5105836121/00001/2010/00400</t>
  </si>
  <si>
    <t>5100018470</t>
  </si>
  <si>
    <t>2/400/K4/2010/5105836121</t>
  </si>
  <si>
    <t>MILJØD.005 TC95909</t>
  </si>
  <si>
    <t>5105836121/00002/2010/00400</t>
  </si>
  <si>
    <t>1/400/K4/2010/5105846724</t>
  </si>
  <si>
    <t>Diesel, TC95908</t>
  </si>
  <si>
    <t>5105846724/00001/2010/00400</t>
  </si>
  <si>
    <t>5100028964</t>
  </si>
  <si>
    <t>2/400/K4/2010/5105846724</t>
  </si>
  <si>
    <t>Diesel, TC95909</t>
  </si>
  <si>
    <t>5105846724/00002/2010/00400</t>
  </si>
  <si>
    <t>1/400/K4/2010/5105846747</t>
  </si>
  <si>
    <t>Diesel, RK95732</t>
  </si>
  <si>
    <t>5105846747/00001/2010/00400</t>
  </si>
  <si>
    <t>5100028987</t>
  </si>
  <si>
    <t>1/400/K4/2010/5105855032</t>
  </si>
  <si>
    <t>TC 95908</t>
  </si>
  <si>
    <t>5105855032/00001/2010/00400</t>
  </si>
  <si>
    <t>5100037169</t>
  </si>
  <si>
    <t>2/400/K4/2010/5105855032</t>
  </si>
  <si>
    <t>TC 95909</t>
  </si>
  <si>
    <t>5105855032/00002/2010/00400</t>
  </si>
  <si>
    <t>1/400/K4/2010/5105863511</t>
  </si>
  <si>
    <t>5105863511/00001/2010/00400</t>
  </si>
  <si>
    <t>5100045464</t>
  </si>
  <si>
    <t>2/400/K4/2010/5105863511</t>
  </si>
  <si>
    <t>5105863511/00002/2010/00400</t>
  </si>
  <si>
    <t>1/400/K4/2010/5105872955</t>
  </si>
  <si>
    <t>TC 95908 benzin</t>
  </si>
  <si>
    <t>5105872955/00001/2010/00400</t>
  </si>
  <si>
    <t>5100054774</t>
  </si>
  <si>
    <t>2/400/K4/2010/5105872955</t>
  </si>
  <si>
    <t>TC 95909 benzin</t>
  </si>
  <si>
    <t>5105872955/00002/2010/00400</t>
  </si>
  <si>
    <t>1/400/K4/2010/5105881137</t>
  </si>
  <si>
    <t>5105881137/00001/2010/00400</t>
  </si>
  <si>
    <t>5100062871</t>
  </si>
  <si>
    <t>2/400/K4/2010/5105881137</t>
  </si>
  <si>
    <t>5105881137/00002/2010/00400</t>
  </si>
  <si>
    <t>1/400/K4/2010/5105888473</t>
  </si>
  <si>
    <t>TC 95 909</t>
  </si>
  <si>
    <t>5105888473/00001/2010/00400</t>
  </si>
  <si>
    <t>5100070126</t>
  </si>
  <si>
    <t>1/400/K4/2010/5105897781</t>
  </si>
  <si>
    <t>TC 95908 MILJØD.005</t>
  </si>
  <si>
    <t>5105897781/00001/2010/00400</t>
  </si>
  <si>
    <t>5100079315</t>
  </si>
  <si>
    <t>2/400/K4/2010/5105897781</t>
  </si>
  <si>
    <t>TC 95909 MILJØD.005</t>
  </si>
  <si>
    <t>5105897781/00002/2010/00400</t>
  </si>
  <si>
    <t>1/400/K4/2010/5105906717</t>
  </si>
  <si>
    <t>MILJØD.005  TC95908</t>
  </si>
  <si>
    <t>5105906717/00001/2010/00400</t>
  </si>
  <si>
    <t>5100088148</t>
  </si>
  <si>
    <t>2/400/K4/2010/5105906717</t>
  </si>
  <si>
    <t>5105906717/00002/2010/00400</t>
  </si>
  <si>
    <t>1/400/K4/2010/5105916086</t>
  </si>
  <si>
    <t>TC 95908 - diesel</t>
  </si>
  <si>
    <t>5105916086/00001/2010/00400</t>
  </si>
  <si>
    <t>5100097394</t>
  </si>
  <si>
    <t>2/400/K4/2010/5105916086</t>
  </si>
  <si>
    <t>TC 95909 - diesel</t>
  </si>
  <si>
    <t>5105916086/00002/2010/00400</t>
  </si>
  <si>
    <t>1/400/K4/2010/5105927354</t>
  </si>
  <si>
    <t>MILJØD.005 TC 95 908</t>
  </si>
  <si>
    <t>5105927354/00001/2010/00400</t>
  </si>
  <si>
    <t>5100108013</t>
  </si>
  <si>
    <t>2/400/K4/2010/5105927354</t>
  </si>
  <si>
    <t>MILJØD.005 TC 95 909</t>
  </si>
  <si>
    <t>5105927354/00002/2010/00400</t>
  </si>
  <si>
    <t>1519001000</t>
  </si>
  <si>
    <t>DeViKa, Sønderbo</t>
  </si>
  <si>
    <t>5/400/K4/2010/3000001464</t>
  </si>
  <si>
    <t>1/400/K4/2010/5105826819</t>
  </si>
  <si>
    <t>5105826819/00001/2010/00400</t>
  </si>
  <si>
    <t>5100009839</t>
  </si>
  <si>
    <t>1/400/K4/2010/5105826825</t>
  </si>
  <si>
    <t>5105826825/00001/2010/00400</t>
  </si>
  <si>
    <t>5100009845</t>
  </si>
  <si>
    <t>1/400/K4/2010/5105826824</t>
  </si>
  <si>
    <t>5105826824/00001/2010/00400</t>
  </si>
  <si>
    <t>5100009844</t>
  </si>
  <si>
    <t>2/400/K4/2010/3000003028</t>
  </si>
  <si>
    <t>3000003028</t>
  </si>
  <si>
    <t>1/400/K4/2010/3000008968</t>
  </si>
  <si>
    <t>benzin sandvig/gudhjem</t>
  </si>
  <si>
    <t>3000008968</t>
  </si>
  <si>
    <t>4/400/K4/2010/3000009756</t>
  </si>
  <si>
    <t>benzin betalt dobbelt</t>
  </si>
  <si>
    <t>3000009756</t>
  </si>
  <si>
    <t>1/400/K4/2010/5105828441</t>
  </si>
  <si>
    <t>5105828441/00001/2010/00400</t>
  </si>
  <si>
    <t>5100011041</t>
  </si>
  <si>
    <t>1/400/K4/2010/5105828443</t>
  </si>
  <si>
    <t>5105828443/00001/2010/00400</t>
  </si>
  <si>
    <t>5100011043</t>
  </si>
  <si>
    <t>1/400/K4/2010/5105828440</t>
  </si>
  <si>
    <t>5105828440/00001/2010/00400</t>
  </si>
  <si>
    <t>5100011040</t>
  </si>
  <si>
    <t>1/400/K4/2010/5105828442</t>
  </si>
  <si>
    <t>benzin sandvig-gudhjem</t>
  </si>
  <si>
    <t>5105828442/00001/2010/00400</t>
  </si>
  <si>
    <t>5100011042</t>
  </si>
  <si>
    <t>1/400/K4/2010/5105836819</t>
  </si>
  <si>
    <t>5105836819/00001/2010/00400</t>
  </si>
  <si>
    <t>5100019164</t>
  </si>
  <si>
    <t>1/400/K4/2010/5105837343</t>
  </si>
  <si>
    <t>benzin torben pedeæ</t>
  </si>
  <si>
    <t>5105837343/00001/2010/00400</t>
  </si>
  <si>
    <t>5100019686</t>
  </si>
  <si>
    <t>1/400/K4/2010/5105837804</t>
  </si>
  <si>
    <t>Benzin Gudhjem/Sandvig</t>
  </si>
  <si>
    <t>5105837804/00001/2010/00400</t>
  </si>
  <si>
    <t>5100020148</t>
  </si>
  <si>
    <t>1/400/K4/2010/5105837805</t>
  </si>
  <si>
    <t>benzin, pedel</t>
  </si>
  <si>
    <t>5105837805/00001/2010/00400</t>
  </si>
  <si>
    <t>5100020149</t>
  </si>
  <si>
    <t>1/400/K4/2010/5105846524</t>
  </si>
  <si>
    <t>5105846524/00001/2010/00400</t>
  </si>
  <si>
    <t>5100028764</t>
  </si>
  <si>
    <t>1/400/K4/2010/5105846522</t>
  </si>
  <si>
    <t>benzin, sandvig/gudhjem teams</t>
  </si>
  <si>
    <t>5105846522/00001/2010/00400</t>
  </si>
  <si>
    <t>5100028762</t>
  </si>
  <si>
    <t>1/400/K4/2010/5105846523</t>
  </si>
  <si>
    <t>benzin 20.2.10-20.3.10 aakirkeby team</t>
  </si>
  <si>
    <t>5105846523/00001/2010/00400</t>
  </si>
  <si>
    <t>5100028763</t>
  </si>
  <si>
    <t>1/400/K4/2010/5105864143</t>
  </si>
  <si>
    <t>bakkebo benzin</t>
  </si>
  <si>
    <t>5105864143/00001/2010/00400</t>
  </si>
  <si>
    <t>5100046073</t>
  </si>
  <si>
    <t>1/400/K4/2010/5105864551</t>
  </si>
  <si>
    <t>5105864551/00001/2010/00400</t>
  </si>
  <si>
    <t>5100046474</t>
  </si>
  <si>
    <t>1/400/K4/2010/5105864552</t>
  </si>
  <si>
    <t>5105864552/00001/2010/00400</t>
  </si>
  <si>
    <t>5100046475</t>
  </si>
  <si>
    <t>1/400/K4/2010/5105864554</t>
  </si>
  <si>
    <t>5105864554/00001/2010/00400</t>
  </si>
  <si>
    <t>5100046477</t>
  </si>
  <si>
    <t>1/400/K4/2010/5105864553</t>
  </si>
  <si>
    <t>5105864553/00001/2010/00400</t>
  </si>
  <si>
    <t>5100046476</t>
  </si>
  <si>
    <t>1/400/K4/2010/5105872605</t>
  </si>
  <si>
    <t>benzin aakireby teams, shell</t>
  </si>
  <si>
    <t>5105872605/00001/2010/00400</t>
  </si>
  <si>
    <t>5100054426</t>
  </si>
  <si>
    <t>1/400/K4/2010/5105872606</t>
  </si>
  <si>
    <t>benzin til biler, torben pedel</t>
  </si>
  <si>
    <t>5105872606/00001/2010/00400</t>
  </si>
  <si>
    <t>5100054427</t>
  </si>
  <si>
    <t>1/400/K4/2010/5105873138</t>
  </si>
  <si>
    <t>5105873138/00001/2010/00400</t>
  </si>
  <si>
    <t>5100054952</t>
  </si>
  <si>
    <t>1/400/K4/2010/5105873139</t>
  </si>
  <si>
    <t>benzin  Noomi</t>
  </si>
  <si>
    <t>5105873139/00001/2010/00400</t>
  </si>
  <si>
    <t>5100054953</t>
  </si>
  <si>
    <t>1/400/K4/2010/5105881111</t>
  </si>
  <si>
    <t>benzin - noomi</t>
  </si>
  <si>
    <t>5105881111/00001/2010/00400</t>
  </si>
  <si>
    <t>5100062845</t>
  </si>
  <si>
    <t>1/400/K4/2010/5105881859</t>
  </si>
  <si>
    <t>benzin til pedel preben</t>
  </si>
  <si>
    <t>5105881859/00001/2010/00400</t>
  </si>
  <si>
    <t>5100063583</t>
  </si>
  <si>
    <t>1/400/K4/2010/5105881387</t>
  </si>
  <si>
    <t>benzin - rønne</t>
  </si>
  <si>
    <t>5105881387/00001/2010/00400</t>
  </si>
  <si>
    <t>5100063125</t>
  </si>
  <si>
    <t>1/400/K4/2010/5105881112</t>
  </si>
  <si>
    <t>5105881112/00001/2010/00400</t>
  </si>
  <si>
    <t>5100062846</t>
  </si>
  <si>
    <t>1/400/K4/2010/5105889043</t>
  </si>
  <si>
    <t>5105889043/00001/2010/00400</t>
  </si>
  <si>
    <t>5100070668</t>
  </si>
  <si>
    <t>1/400/K4/2010/5105888730</t>
  </si>
  <si>
    <t>5105888730/00001/2010/00400</t>
  </si>
  <si>
    <t>5100070365</t>
  </si>
  <si>
    <t>1/400/K4/2010/5105889042</t>
  </si>
  <si>
    <t>benzin regning - noomi</t>
  </si>
  <si>
    <t>5105889042/00001/2010/00400</t>
  </si>
  <si>
    <t>5100070667</t>
  </si>
  <si>
    <t>1/400/K4/2010/5105898648</t>
  </si>
  <si>
    <t>5105898648/00001/2010/00400</t>
  </si>
  <si>
    <t>5100080179</t>
  </si>
  <si>
    <t>1/400/K4/2010/5105898916</t>
  </si>
  <si>
    <t>5105898916/00001/2010/00400</t>
  </si>
  <si>
    <t>5100080450</t>
  </si>
  <si>
    <t>1/400/K4/2010/5105898649</t>
  </si>
  <si>
    <t>5105898649/00001/2010/00400</t>
  </si>
  <si>
    <t>5100080180</t>
  </si>
  <si>
    <t>1/400/K4/2010/5105907744</t>
  </si>
  <si>
    <t>benzin gudhjem sanvig</t>
  </si>
  <si>
    <t>5105907744/00001/2010/00400</t>
  </si>
  <si>
    <t>5100089171</t>
  </si>
  <si>
    <t>1/400/K4/2010/5105907743</t>
  </si>
  <si>
    <t>5105907743/00001/2010/00400</t>
  </si>
  <si>
    <t>5100089170</t>
  </si>
  <si>
    <t>1/400/K4/2010/5105907741</t>
  </si>
  <si>
    <t>benzin, shell</t>
  </si>
  <si>
    <t>5105907741/00001/2010/00400</t>
  </si>
  <si>
    <t>5100089168</t>
  </si>
  <si>
    <t>1/400/K4/2010/5105907742</t>
  </si>
  <si>
    <t>5105907742/00001/2010/00400</t>
  </si>
  <si>
    <t>5100089169</t>
  </si>
  <si>
    <t>1/400/K4/2010/5105918434</t>
  </si>
  <si>
    <t>5105918434/00001/2010/00400</t>
  </si>
  <si>
    <t>5100099707</t>
  </si>
  <si>
    <t>1/400/K4/2010/5105918435</t>
  </si>
  <si>
    <t>benzin - dansk shell</t>
  </si>
  <si>
    <t>5105918435/00001/2010/00400</t>
  </si>
  <si>
    <t>5100099708</t>
  </si>
  <si>
    <t>1/400/K4/2010/5105918894</t>
  </si>
  <si>
    <t>5105918894/00001/2010/00400</t>
  </si>
  <si>
    <t>5100100145</t>
  </si>
  <si>
    <t>1/400/K4/2010/5105918895</t>
  </si>
  <si>
    <t>5105918895/00001/2010/00400</t>
  </si>
  <si>
    <t>5100100146</t>
  </si>
  <si>
    <t>1/400/K4/2010/5105928364</t>
  </si>
  <si>
    <t>benzin shell pedel michael</t>
  </si>
  <si>
    <t>5105928364/00001/2010/00400</t>
  </si>
  <si>
    <t>5100108996</t>
  </si>
  <si>
    <t>1/400/K4/2010/5105928365</t>
  </si>
  <si>
    <t>5105928365/00001/2010/00400</t>
  </si>
  <si>
    <t>5100108997</t>
  </si>
  <si>
    <t>1/400/K4/2010/5105928366</t>
  </si>
  <si>
    <t>benzin shell torben pedel</t>
  </si>
  <si>
    <t>5105928366/00001/2010/00400</t>
  </si>
  <si>
    <t>5100108998</t>
  </si>
  <si>
    <t>1/400/K4/2010/5105928367</t>
  </si>
  <si>
    <t>5105928367/00001/2010/00400</t>
  </si>
  <si>
    <t>5100108999</t>
  </si>
  <si>
    <t>1/400/K4/2010/5105928359</t>
  </si>
  <si>
    <t>benzin pedel shell</t>
  </si>
  <si>
    <t>5105928359/00001/2010/00400</t>
  </si>
  <si>
    <t>5100108991</t>
  </si>
  <si>
    <t>1/400/K4/2010/5105928360</t>
  </si>
  <si>
    <t>benzin, allinge</t>
  </si>
  <si>
    <t>5105928360/00001/2010/00400</t>
  </si>
  <si>
    <t>5100108992</t>
  </si>
  <si>
    <t>1/400/K4/2010/5105928361</t>
  </si>
  <si>
    <t>5105928361/00001/2010/00400</t>
  </si>
  <si>
    <t>5100108993</t>
  </si>
  <si>
    <t>1/400/K4/2010/5105843033</t>
  </si>
  <si>
    <t>0020/1/400/K4/2010/5105843033</t>
  </si>
  <si>
    <t>5105843033/00001/2010/00400</t>
  </si>
  <si>
    <t>5100025291</t>
  </si>
  <si>
    <t>1/400/K4/2010/5105876408</t>
  </si>
  <si>
    <t>Beløb ekstra kilometer, Reg. nr: YC41181</t>
  </si>
  <si>
    <t>5105876408/00001/2010/00400</t>
  </si>
  <si>
    <t>5100058187</t>
  </si>
  <si>
    <t>1/400/K4/2010/5105876409</t>
  </si>
  <si>
    <t>5105876409/00001/2010/00400</t>
  </si>
  <si>
    <t>5100058188</t>
  </si>
  <si>
    <t>1/400/K4/2010/5105876411</t>
  </si>
  <si>
    <t>5105876411/00001/2010/00400</t>
  </si>
  <si>
    <t>5100058190</t>
  </si>
  <si>
    <t>1/400/K4/2010/5105876413</t>
  </si>
  <si>
    <t>5105876413/00001/2010/00400</t>
  </si>
  <si>
    <t>5100058192</t>
  </si>
  <si>
    <t>1/400/K4/2010/5105876414</t>
  </si>
  <si>
    <t>Reg. nr: YC41179</t>
  </si>
  <si>
    <t>5105876414/00001/2010/00400</t>
  </si>
  <si>
    <t>5100058193</t>
  </si>
  <si>
    <t>1/400/K4/2010/5105876415</t>
  </si>
  <si>
    <t>ekstra KM YC41180</t>
  </si>
  <si>
    <t>5105876415/00001/2010/00400</t>
  </si>
  <si>
    <t>5100058194</t>
  </si>
  <si>
    <t>1/400/K4/2010/5105876416</t>
  </si>
  <si>
    <t>5105876416/00001/2010/00400</t>
  </si>
  <si>
    <t>5100058195</t>
  </si>
  <si>
    <t>1/400/K4/2010/5105913782</t>
  </si>
  <si>
    <t>Leje ,20X42X15</t>
  </si>
  <si>
    <t>5105913782/00001/2010/00400</t>
  </si>
  <si>
    <t>5100095112</t>
  </si>
  <si>
    <t>5/400/K4/2010/1900008468</t>
  </si>
  <si>
    <t>benzin sygepl. øst</t>
  </si>
  <si>
    <t>1900008468</t>
  </si>
  <si>
    <t>1/400/K4/2010/5105826793</t>
  </si>
  <si>
    <t>5105826793/00001/2010/00400</t>
  </si>
  <si>
    <t>5100009813</t>
  </si>
  <si>
    <t>1/400/K4/2010/5105826794</t>
  </si>
  <si>
    <t>5105826794/00001/2010/00400</t>
  </si>
  <si>
    <t>5100009814</t>
  </si>
  <si>
    <t>1/400/K4/2010/5105826802</t>
  </si>
  <si>
    <t>5105826802/00001/2010/00400</t>
  </si>
  <si>
    <t>5100009822</t>
  </si>
  <si>
    <t>1/400/K4/2010/5105826805</t>
  </si>
  <si>
    <t>5105826805/00001/2010/00400</t>
  </si>
  <si>
    <t>5100009825</t>
  </si>
  <si>
    <t>1/400/K4/2010/5105826827</t>
  </si>
  <si>
    <t>5105826827/00001/2010/00400</t>
  </si>
  <si>
    <t>5100009847</t>
  </si>
  <si>
    <t>1/400/K4/2010/5105826817</t>
  </si>
  <si>
    <t>5105826817/00001/2010/00400</t>
  </si>
  <si>
    <t>5100009837</t>
  </si>
  <si>
    <t>1/400/K4/2010/5105836107</t>
  </si>
  <si>
    <t>5105836107/00001/2010/00400</t>
  </si>
  <si>
    <t>5100018456</t>
  </si>
  <si>
    <t>1/400/K4/2010/5105836109</t>
  </si>
  <si>
    <t>5105836109/00001/2010/00400</t>
  </si>
  <si>
    <t>5100018458</t>
  </si>
  <si>
    <t>1/400/K4/2010/5105836118</t>
  </si>
  <si>
    <t>5105836118/00001/2010/00400</t>
  </si>
  <si>
    <t>5100018467</t>
  </si>
  <si>
    <t>1/400/K4/2010/5105836084</t>
  </si>
  <si>
    <t>5105836084/00001/2010/00400</t>
  </si>
  <si>
    <t>5100018433</t>
  </si>
  <si>
    <t>1/400/K4/2010/5105836101</t>
  </si>
  <si>
    <t>5105836101/00001/2010/00400</t>
  </si>
  <si>
    <t>5100018450</t>
  </si>
  <si>
    <t>1/400/K4/2010/5105846740</t>
  </si>
  <si>
    <t>5105846740/00001/2010/00400</t>
  </si>
  <si>
    <t>5100028980</t>
  </si>
  <si>
    <t>1/400/K4/2010/5105846744</t>
  </si>
  <si>
    <t>5105846744/00001/2010/00400</t>
  </si>
  <si>
    <t>5100028984</t>
  </si>
  <si>
    <t>1/400/K4/2010/5105846752</t>
  </si>
  <si>
    <t>5105846752/00001/2010/00400</t>
  </si>
  <si>
    <t>5100028992</t>
  </si>
  <si>
    <t>1/400/K4/2010/5105846742</t>
  </si>
  <si>
    <t>5105846742/00001/2010/00400</t>
  </si>
  <si>
    <t>5100028982</t>
  </si>
  <si>
    <t>1/400/K4/2010/5105846751</t>
  </si>
  <si>
    <t>benzin noomi</t>
  </si>
  <si>
    <t>5105846751/00001/2010/00400</t>
  </si>
  <si>
    <t>5100028991</t>
  </si>
  <si>
    <t>1/400/K4/2010/5105852227</t>
  </si>
  <si>
    <t>benzin i gudhjem dec.09</t>
  </si>
  <si>
    <t>5105852227/00001/2010/00400</t>
  </si>
  <si>
    <t>5100034409</t>
  </si>
  <si>
    <t>1/400/K4/2010/5105846738</t>
  </si>
  <si>
    <t>5105846738/00001/2010/00400</t>
  </si>
  <si>
    <t>5100028978</t>
  </si>
  <si>
    <t>1/400/K4/2010/5105855043</t>
  </si>
  <si>
    <t>benzin Rønne</t>
  </si>
  <si>
    <t>5105855043/00001/2010/00400</t>
  </si>
  <si>
    <t>5100037180</t>
  </si>
  <si>
    <t>1/400/K4/2010/5105855020</t>
  </si>
  <si>
    <t>95 BLYFRI benzin noomi</t>
  </si>
  <si>
    <t>5105855020/00001/2010/00400</t>
  </si>
  <si>
    <t>5100037157</t>
  </si>
  <si>
    <t>1/400/K4/2010/5105855034</t>
  </si>
  <si>
    <t>Q8 DYNAMIC benzin Noomi</t>
  </si>
  <si>
    <t>5105855034/00001/2010/00400</t>
  </si>
  <si>
    <t>5100037171</t>
  </si>
  <si>
    <t>1/400/K4/2010/5105855037</t>
  </si>
  <si>
    <t>5105855037/00001/2010/00400</t>
  </si>
  <si>
    <t>5100037174</t>
  </si>
  <si>
    <t>1/400/K4/2010/5105863497</t>
  </si>
  <si>
    <t>5105863497/00001/2010/00400</t>
  </si>
  <si>
    <t>5100045450</t>
  </si>
  <si>
    <t>1/400/K4/2010/5105863499</t>
  </si>
  <si>
    <t>5105863499/00001/2010/00400</t>
  </si>
  <si>
    <t>5100045452</t>
  </si>
  <si>
    <t>1/400/K4/2010/5105863504</t>
  </si>
  <si>
    <t>5105863504/00001/2010/00400</t>
  </si>
  <si>
    <t>5100045457</t>
  </si>
  <si>
    <t>1/400/K4/2010/5105863505</t>
  </si>
  <si>
    <t>5105863505/00001/2010/00400</t>
  </si>
  <si>
    <t>5100045458</t>
  </si>
  <si>
    <t>1/400/K4/2010/5105863509</t>
  </si>
  <si>
    <t>5105863509/00001/2010/00400</t>
  </si>
  <si>
    <t>5100045462</t>
  </si>
  <si>
    <t>1/400/K4/2010/5105863500</t>
  </si>
  <si>
    <t>benzin nexø teams</t>
  </si>
  <si>
    <t>5105863500/00001/2010/00400</t>
  </si>
  <si>
    <t>5100045453</t>
  </si>
  <si>
    <t>1/400/K4/2010/5105872970</t>
  </si>
  <si>
    <t>5105872970/00001/2010/00400</t>
  </si>
  <si>
    <t>5100054789</t>
  </si>
  <si>
    <t>1/400/K4/2010/5105872948</t>
  </si>
  <si>
    <t>benzin til biler - Noomi</t>
  </si>
  <si>
    <t>5105872948/00001/2010/00400</t>
  </si>
  <si>
    <t>5100054767</t>
  </si>
  <si>
    <t>1/400/K4/2010/5105872947</t>
  </si>
  <si>
    <t>benzin - nexø</t>
  </si>
  <si>
    <t>5105872947/00001/2010/00400</t>
  </si>
  <si>
    <t>5100054766</t>
  </si>
  <si>
    <t>1/400/K4/2010/5105881151</t>
  </si>
  <si>
    <t>BENZIN - NOOMI</t>
  </si>
  <si>
    <t>5105881151/00001/2010/00400</t>
  </si>
  <si>
    <t>5100062885</t>
  </si>
  <si>
    <t>1/400/K4/2010/5105881128</t>
  </si>
  <si>
    <t>5105881128/00001/2010/00400</t>
  </si>
  <si>
    <t>5100062862</t>
  </si>
  <si>
    <t>1/400/K4/2010/5105881132</t>
  </si>
  <si>
    <t>5105881132/00001/2010/00400</t>
  </si>
  <si>
    <t>5100062866</t>
  </si>
  <si>
    <t>1/400/K4/2010/5105881135</t>
  </si>
  <si>
    <t>5105881135/00001/2010/00400</t>
  </si>
  <si>
    <t>5100062869</t>
  </si>
  <si>
    <t>1/400/K4/2010/5105881150</t>
  </si>
  <si>
    <t>5105881150/00001/2010/00400</t>
  </si>
  <si>
    <t>5100062884</t>
  </si>
  <si>
    <t>1/400/K4/2010/5105888469</t>
  </si>
  <si>
    <t>benzin pedelbilerne</t>
  </si>
  <si>
    <t>5105888469/00001/2010/00400</t>
  </si>
  <si>
    <t>5100070122</t>
  </si>
  <si>
    <t>1/400/K4/2010/5105888461</t>
  </si>
  <si>
    <t>5105888461/00001/2010/00400</t>
  </si>
  <si>
    <t>5100070114</t>
  </si>
  <si>
    <t>1/400/K4/2010/5105888470</t>
  </si>
  <si>
    <t>benzin, sandvig og gudhjem</t>
  </si>
  <si>
    <t>5105888470/00001/2010/00400</t>
  </si>
  <si>
    <t>5100070123</t>
  </si>
  <si>
    <t>1/400/K4/2010/5105888471</t>
  </si>
  <si>
    <t>5105888471/00001/2010/00400</t>
  </si>
  <si>
    <t>5100070124</t>
  </si>
  <si>
    <t>1/400/K4/2010/5105897751</t>
  </si>
  <si>
    <t>benzin nancy</t>
  </si>
  <si>
    <t>5105897751/00001/2010/00400</t>
  </si>
  <si>
    <t>5100079285</t>
  </si>
  <si>
    <t>1/400/K4/2010/5105897752</t>
  </si>
  <si>
    <t>5105897752/00001/2010/00400</t>
  </si>
  <si>
    <t>5100079286</t>
  </si>
  <si>
    <t>1/400/K4/2010/5105897765</t>
  </si>
  <si>
    <t>benzin sanvig gudhjem teams</t>
  </si>
  <si>
    <t>5105897765/00001/2010/00400</t>
  </si>
  <si>
    <t>5100079299</t>
  </si>
  <si>
    <t>1/400/K4/2010/5105897774</t>
  </si>
  <si>
    <t>benzin sandvig gudhjem</t>
  </si>
  <si>
    <t>5105897774/00001/2010/00400</t>
  </si>
  <si>
    <t>5100079308</t>
  </si>
  <si>
    <t>1/400/K4/2010/5105897775</t>
  </si>
  <si>
    <t>5105897775/00001/2010/00400</t>
  </si>
  <si>
    <t>5100079309</t>
  </si>
  <si>
    <t>1/400/K4/2010/5105906707</t>
  </si>
  <si>
    <t>5105906707/00001/2010/00400</t>
  </si>
  <si>
    <t>5100088138</t>
  </si>
  <si>
    <t>1/400/K4/2010/5105906708</t>
  </si>
  <si>
    <t>5105906708/00001/2010/00400</t>
  </si>
  <si>
    <t>5100088139</t>
  </si>
  <si>
    <t>1/400/K4/2010/5105906712</t>
  </si>
  <si>
    <t>benzin gudhjem / sandvig</t>
  </si>
  <si>
    <t>5105906712/00001/2010/00400</t>
  </si>
  <si>
    <t>5100088143</t>
  </si>
  <si>
    <t>1/400/K4/2010/5105906722</t>
  </si>
  <si>
    <t>benzin neksø</t>
  </si>
  <si>
    <t>5105906722/00001/2010/00400</t>
  </si>
  <si>
    <t>5100088153</t>
  </si>
  <si>
    <t>1/400/K4/2010/5105916084</t>
  </si>
  <si>
    <t>5105916084/00001/2010/00400</t>
  </si>
  <si>
    <t>5100097392</t>
  </si>
  <si>
    <t>1/400/K4/2010/5105916091</t>
  </si>
  <si>
    <t>5105916091/00001/2010/00400</t>
  </si>
  <si>
    <t>5100097399</t>
  </si>
  <si>
    <t>1/400/K4/2010/5105916092</t>
  </si>
  <si>
    <t>5105916092/00001/2010/00400</t>
  </si>
  <si>
    <t>5100097400</t>
  </si>
  <si>
    <t>1/400/K4/2010/5105916093</t>
  </si>
  <si>
    <t>5105916093/00001/2010/00400</t>
  </si>
  <si>
    <t>5100097401</t>
  </si>
  <si>
    <t>1/400/K4/2010/5105916095</t>
  </si>
  <si>
    <t>5105916095/00001/2010/00400</t>
  </si>
  <si>
    <t>5100097403</t>
  </si>
  <si>
    <t>1/400/K4/2010/5105927336</t>
  </si>
  <si>
    <t>5105927336/00001/2010/00400</t>
  </si>
  <si>
    <t>5100107995</t>
  </si>
  <si>
    <t>1/400/K4/2010/5105927339</t>
  </si>
  <si>
    <t>pedel michael benzin</t>
  </si>
  <si>
    <t>5105927339/00001/2010/00400</t>
  </si>
  <si>
    <t>5100107998</t>
  </si>
  <si>
    <t>1/400/K4/2010/5105927340</t>
  </si>
  <si>
    <t>5105927340/00001/2010/00400</t>
  </si>
  <si>
    <t>5100107999</t>
  </si>
  <si>
    <t>1/400/K4/2010/5105927347</t>
  </si>
  <si>
    <t>5105927347/00001/2010/00400</t>
  </si>
  <si>
    <t>5100108006</t>
  </si>
  <si>
    <t>1/400/K4/2010/5105927349</t>
  </si>
  <si>
    <t>5105927349/00001/2010/00400</t>
  </si>
  <si>
    <t>5100108008</t>
  </si>
  <si>
    <t>NYGGE ApS</t>
  </si>
  <si>
    <t>2/400/K4/2010/1900006234</t>
  </si>
  <si>
    <t>Benzin, udlæg Gitte Ks Team</t>
  </si>
  <si>
    <t>1900006234</t>
  </si>
  <si>
    <t>1/400/K4/2010/5105816567</t>
  </si>
  <si>
    <t>5105816567/00001/2010/00400</t>
  </si>
  <si>
    <t>5100001724</t>
  </si>
  <si>
    <t>1/400/K4/2010/5105825508</t>
  </si>
  <si>
    <t>5105825508/00001/2010/00400</t>
  </si>
  <si>
    <t>5100008773</t>
  </si>
  <si>
    <t>1/400/K4/2010/5105825513</t>
  </si>
  <si>
    <t>5105825513/00001/2010/00400</t>
  </si>
  <si>
    <t>5100008778</t>
  </si>
  <si>
    <t>1/400/K4/2010/5105825524</t>
  </si>
  <si>
    <t>5105825524/00001/2010/00400</t>
  </si>
  <si>
    <t>5100008789</t>
  </si>
  <si>
    <t>1/400/K4/2010/5105835102</t>
  </si>
  <si>
    <t>5105835102/00001/2010/00400</t>
  </si>
  <si>
    <t>5100017477</t>
  </si>
  <si>
    <t>1/400/K4/2010/5105845219</t>
  </si>
  <si>
    <t>5105845219/00001/2010/00400</t>
  </si>
  <si>
    <t>5100027466</t>
  </si>
  <si>
    <t>1/400/K4/2010/5105845213</t>
  </si>
  <si>
    <t>benzin, pedel BO</t>
  </si>
  <si>
    <t>5105845213/00001/2010/00400</t>
  </si>
  <si>
    <t>5100027460</t>
  </si>
  <si>
    <t>1/400/K4/2010/5105854038</t>
  </si>
  <si>
    <t>benzin Rønne teams</t>
  </si>
  <si>
    <t>5105854038/00001/2010/00400</t>
  </si>
  <si>
    <t>5100036199</t>
  </si>
  <si>
    <t>1/400/K4/2010/5105862529</t>
  </si>
  <si>
    <t>Benbenzin til lånebil</t>
  </si>
  <si>
    <t>5105862529/00001/2010/00400</t>
  </si>
  <si>
    <t>5100044506</t>
  </si>
  <si>
    <t>1/400/K4/2010/5105862523</t>
  </si>
  <si>
    <t>5105862523/00001/2010/00400</t>
  </si>
  <si>
    <t>5100044500</t>
  </si>
  <si>
    <t>1/400/K4/2010/5105867817</t>
  </si>
  <si>
    <t>benzin til prebens bil</t>
  </si>
  <si>
    <t>5105867817/00001/2010/00400</t>
  </si>
  <si>
    <t>5100049713</t>
  </si>
  <si>
    <t>1/400/K4/2010/5105867825</t>
  </si>
  <si>
    <t>benzin rønne teams</t>
  </si>
  <si>
    <t>5105867825/00001/2010/00400</t>
  </si>
  <si>
    <t>5100049721</t>
  </si>
  <si>
    <t>1/400/K4/2010/5105871775</t>
  </si>
  <si>
    <t>benzin til biler - rønne teams</t>
  </si>
  <si>
    <t>5105871775/00001/2010/00400</t>
  </si>
  <si>
    <t>5100053619</t>
  </si>
  <si>
    <t>1/400/K4/2010/5105880643</t>
  </si>
  <si>
    <t>benzin til prebens bil samt 5 nye biler</t>
  </si>
  <si>
    <t>5105880643/00001/2010/00400</t>
  </si>
  <si>
    <t>5100062395</t>
  </si>
  <si>
    <t>2/400/K4/2009/1900021089</t>
  </si>
  <si>
    <t>1900021089</t>
  </si>
  <si>
    <t>1/400/K4/2009/5105717847</t>
  </si>
  <si>
    <t>5105717847/00001/2009/00400</t>
  </si>
  <si>
    <t>5100013327</t>
  </si>
  <si>
    <t>1/400/K4/2009/5105717856</t>
  </si>
  <si>
    <t>preben benzin</t>
  </si>
  <si>
    <t>5105717856/00001/2009/00400</t>
  </si>
  <si>
    <t>5100013336</t>
  </si>
  <si>
    <t>1/400/K4/2009/5105717841</t>
  </si>
  <si>
    <t>5105717841/00001/2009/00400</t>
  </si>
  <si>
    <t>5100013321</t>
  </si>
  <si>
    <t>1/400/K4/2009/5105717854</t>
  </si>
  <si>
    <t>5105717854/00001/2009/00400</t>
  </si>
  <si>
    <t>5100013334</t>
  </si>
  <si>
    <t>1/400/K4/2009/5105717875</t>
  </si>
  <si>
    <t>5105717875/00001/2009/00400</t>
  </si>
  <si>
    <t>5100013355</t>
  </si>
  <si>
    <t>1/400/K4/2009/5105723684</t>
  </si>
  <si>
    <t>5105723684/00001/2009/00400</t>
  </si>
  <si>
    <t>5100018973</t>
  </si>
  <si>
    <t>1/400/K4/2009/5105723693</t>
  </si>
  <si>
    <t>5105723693/00001/2009/00400</t>
  </si>
  <si>
    <t>5100018982</t>
  </si>
  <si>
    <t>1/400/K4/2009/5105723695</t>
  </si>
  <si>
    <t>5105723695/00001/2009/00400</t>
  </si>
  <si>
    <t>5100018984</t>
  </si>
  <si>
    <t>1/400/K4/2009/5105723689</t>
  </si>
  <si>
    <t>5105723689/00001/2009/00400</t>
  </si>
  <si>
    <t>5100018978</t>
  </si>
  <si>
    <t>1/400/K4/2009/5105733144</t>
  </si>
  <si>
    <t>benzin pedelbil TC95910 preben lund</t>
  </si>
  <si>
    <t>5105733144/00001/2009/00400</t>
  </si>
  <si>
    <t>5100028318</t>
  </si>
  <si>
    <t>1/400/K4/2009/5105733137</t>
  </si>
  <si>
    <t>5105733137/00001/2009/00400</t>
  </si>
  <si>
    <t>5100028311</t>
  </si>
  <si>
    <t>1/400/K4/2009/5105733145</t>
  </si>
  <si>
    <t>5105733145/00001/2009/00400</t>
  </si>
  <si>
    <t>5100028319</t>
  </si>
  <si>
    <t>1/400/K4/2009/5105733149</t>
  </si>
  <si>
    <t>5105733149/00001/2009/00400</t>
  </si>
  <si>
    <t>5100028323</t>
  </si>
  <si>
    <t>1/400/K4/2009/5105733155</t>
  </si>
  <si>
    <t>5105733155/00001/2009/00400</t>
  </si>
  <si>
    <t>5100028329</t>
  </si>
  <si>
    <t>1/400/K4/2009/5105742428</t>
  </si>
  <si>
    <t>5105742428/00001/2009/00400</t>
  </si>
  <si>
    <t>5100037484</t>
  </si>
  <si>
    <t>1/400/K4/2009/5105742400</t>
  </si>
  <si>
    <t>5105742400/00001/2009/00400</t>
  </si>
  <si>
    <t>5100037456</t>
  </si>
  <si>
    <t>1/400/K4/2009/5105742416</t>
  </si>
  <si>
    <t>5105742416/00001/2009/00400</t>
  </si>
  <si>
    <t>5100037472</t>
  </si>
  <si>
    <t>1/400/K4/2009/5105742429</t>
  </si>
  <si>
    <t>5105742429/00001/2009/00400</t>
  </si>
  <si>
    <t>5100037485</t>
  </si>
  <si>
    <t>1/400/K4/2009/5105749490</t>
  </si>
  <si>
    <t>5105749490/00001/2009/00400</t>
  </si>
  <si>
    <t>5100044459</t>
  </si>
  <si>
    <t>1/400/K4/2009/5105742403</t>
  </si>
  <si>
    <t>5105742403/00001/2009/00400</t>
  </si>
  <si>
    <t>5100037459</t>
  </si>
  <si>
    <t>1/400/K4/2009/5105749487</t>
  </si>
  <si>
    <t>5105749487/00001/2009/00400</t>
  </si>
  <si>
    <t>5100044456</t>
  </si>
  <si>
    <t>1/400/K4/2009/5105749506</t>
  </si>
  <si>
    <t>5105749506/00001/2009/00400</t>
  </si>
  <si>
    <t>5100044475</t>
  </si>
  <si>
    <t>1/400/K4/2009/5105759494</t>
  </si>
  <si>
    <t>benzin sygeplejersker gudhjem</t>
  </si>
  <si>
    <t>5105759494/00001/2009/00400</t>
  </si>
  <si>
    <t>5100054347</t>
  </si>
  <si>
    <t>1/400/K4/2009/5105749498</t>
  </si>
  <si>
    <t>5105749498/00001/2009/00400</t>
  </si>
  <si>
    <t>5100044467</t>
  </si>
  <si>
    <t>1/400/K4/2009/5105759486</t>
  </si>
  <si>
    <t>5105759486/00001/2009/00400</t>
  </si>
  <si>
    <t>5100054339</t>
  </si>
  <si>
    <t>1/400/K4/2009/5105759480</t>
  </si>
  <si>
    <t>5105759480/00001/2009/00400</t>
  </si>
  <si>
    <t>5100054333</t>
  </si>
  <si>
    <t>1/400/K4/2009/5105759490</t>
  </si>
  <si>
    <t>5105759490/00001/2009/00400</t>
  </si>
  <si>
    <t>5100054343</t>
  </si>
  <si>
    <t>1/400/K4/2009/5105773016</t>
  </si>
  <si>
    <t>TEAM HASLE/PEDEL torben lind</t>
  </si>
  <si>
    <t>5105773016/00001/2009/00400</t>
  </si>
  <si>
    <t>5100067702</t>
  </si>
  <si>
    <t>1/400/K4/2009/5105774812</t>
  </si>
  <si>
    <t>PREBEN pedel benzin</t>
  </si>
  <si>
    <t>5105774812/00001/2009/00400</t>
  </si>
  <si>
    <t>5100069488</t>
  </si>
  <si>
    <t>1/400/K4/2009/5105773002</t>
  </si>
  <si>
    <t>5105773002/00001/2009/00400</t>
  </si>
  <si>
    <t>5100067688</t>
  </si>
  <si>
    <t>1/400/K4/2009/5105773005</t>
  </si>
  <si>
    <t>5105773005/00001/2009/00400</t>
  </si>
  <si>
    <t>5100067691</t>
  </si>
  <si>
    <t>1/400/K4/2009/5105773012</t>
  </si>
  <si>
    <t>5105773012/00001/2009/00400</t>
  </si>
  <si>
    <t>5100067698</t>
  </si>
  <si>
    <t>1/400/K4/2009/5105774796</t>
  </si>
  <si>
    <t>5105774796/00001/2009/00400</t>
  </si>
  <si>
    <t>5100069472</t>
  </si>
  <si>
    <t>1/400/K4/2009/5105774801</t>
  </si>
  <si>
    <t>5105774801/00001/2009/00400</t>
  </si>
  <si>
    <t>5100069477</t>
  </si>
  <si>
    <t>1/400/K4/2009/5105774816</t>
  </si>
  <si>
    <t>5105774816/00001/2009/00400</t>
  </si>
  <si>
    <t>5100069492</t>
  </si>
  <si>
    <t>1/400/K4/2009/5105784346</t>
  </si>
  <si>
    <t>5105784346/00001/2009/00400</t>
  </si>
  <si>
    <t>5100078925</t>
  </si>
  <si>
    <t>1/400/K4/2009/5105784347</t>
  </si>
  <si>
    <t>5105784347/00001/2009/00400</t>
  </si>
  <si>
    <t>5100078926</t>
  </si>
  <si>
    <t>1/400/K4/2009/5105784348</t>
  </si>
  <si>
    <t>5105784348/00001/2009/00400</t>
  </si>
  <si>
    <t>5100078927</t>
  </si>
  <si>
    <t>1/400/K4/2009/5105784355</t>
  </si>
  <si>
    <t>5105784355/00001/2009/00400</t>
  </si>
  <si>
    <t>5100078934</t>
  </si>
  <si>
    <t>1/400/K4/2009/5105794402</t>
  </si>
  <si>
    <t>5105794402/00001/2009/00400</t>
  </si>
  <si>
    <t>5100088860</t>
  </si>
  <si>
    <t>1/400/K4/2009/5105794413</t>
  </si>
  <si>
    <t>5105794413/00001/2009/00400</t>
  </si>
  <si>
    <t>5100088871</t>
  </si>
  <si>
    <t>1/400/K4/2009/5105794410</t>
  </si>
  <si>
    <t>5105794410/00001/2009/00400</t>
  </si>
  <si>
    <t>5100088868</t>
  </si>
  <si>
    <t>1/400/K4/2009/5105800590</t>
  </si>
  <si>
    <t>5105800590/00001/2009/00400</t>
  </si>
  <si>
    <t>5100094972</t>
  </si>
  <si>
    <t>1/400/K4/2009/5105800591</t>
  </si>
  <si>
    <t>5105800591/00001/2009/00400</t>
  </si>
  <si>
    <t>5100094973</t>
  </si>
  <si>
    <t>1/400/K4/2009/5105794419</t>
  </si>
  <si>
    <t>5105794419/00001/2009/00400</t>
  </si>
  <si>
    <t>5100088877</t>
  </si>
  <si>
    <t>1/400/K4/2009/5105803407</t>
  </si>
  <si>
    <t>5105803407/00001/2009/00400</t>
  </si>
  <si>
    <t>5100097729</t>
  </si>
  <si>
    <t>1/400/K4/2009/5105803413</t>
  </si>
  <si>
    <t>5105803413/00001/2009/00400</t>
  </si>
  <si>
    <t>5100097735</t>
  </si>
  <si>
    <t>1/400/K4/2009/5105803414</t>
  </si>
  <si>
    <t>5105803414/00001/2009/00400</t>
  </si>
  <si>
    <t>5100097736</t>
  </si>
  <si>
    <t>1/400/K4/2009/5105803417</t>
  </si>
  <si>
    <t>5105803417/00001/2009/00400</t>
  </si>
  <si>
    <t>5100097739</t>
  </si>
  <si>
    <t>1/400/K4/2009/5105803418</t>
  </si>
  <si>
    <t>5105803418/00001/2009/00400</t>
  </si>
  <si>
    <t>5100097740</t>
  </si>
  <si>
    <t>1/400/K4/2009/5105814445</t>
  </si>
  <si>
    <t>95 BLYFRI preben pedel</t>
  </si>
  <si>
    <t>5105814445/00001/2009/00400</t>
  </si>
  <si>
    <t>5100108177</t>
  </si>
  <si>
    <t>1/400/K4/2009/5105814429</t>
  </si>
  <si>
    <t>5105814429/00001/2009/00400</t>
  </si>
  <si>
    <t>5100108161</t>
  </si>
  <si>
    <t>1/400/K4/2009/5105814426</t>
  </si>
  <si>
    <t>5105814426/00001/2009/00400</t>
  </si>
  <si>
    <t>5100108158</t>
  </si>
  <si>
    <t>1/400/K4/2009/5105814434</t>
  </si>
  <si>
    <t>5105814434/00001/2009/00400</t>
  </si>
  <si>
    <t>5100108166</t>
  </si>
  <si>
    <t>1/400/K4/2009/5105814440</t>
  </si>
  <si>
    <t>5105814440/00001/2009/00400</t>
  </si>
  <si>
    <t>5100108172</t>
  </si>
  <si>
    <t>1/400/K4/2009/5105814444</t>
  </si>
  <si>
    <t>5105814444/00001/2009/00400</t>
  </si>
  <si>
    <t>5100108176</t>
  </si>
  <si>
    <t>Lis Annette</t>
  </si>
  <si>
    <t>2/400/K4/2009/1900020127</t>
  </si>
  <si>
    <t>benzin lis sonne</t>
  </si>
  <si>
    <t>1900020127</t>
  </si>
  <si>
    <t>Lisbeth</t>
  </si>
  <si>
    <t>2/400/K4/2009/1900013163</t>
  </si>
  <si>
    <t>1900013163</t>
  </si>
  <si>
    <t>Sinikka Helena Kangas</t>
  </si>
  <si>
    <t>2/400/K4/2009/1900019620</t>
  </si>
  <si>
    <t>benzin udlæg hasle</t>
  </si>
  <si>
    <t>1900019620</t>
  </si>
  <si>
    <t>1/400/K4/2009/5105712458</t>
  </si>
  <si>
    <t>jette pelles bil benzin</t>
  </si>
  <si>
    <t>5105712458/00001/2009/00400</t>
  </si>
  <si>
    <t>5100008938</t>
  </si>
  <si>
    <t>1/400/K4/2009/5105712450</t>
  </si>
  <si>
    <t>5105712450/00001/2009/00400</t>
  </si>
  <si>
    <t>5100008930</t>
  </si>
  <si>
    <t>1/400/K4/2009/5105712445</t>
  </si>
  <si>
    <t>5105712445/00001/2009/00400</t>
  </si>
  <si>
    <t>5100008925</t>
  </si>
  <si>
    <t>1/400/K4/2009/5105712453</t>
  </si>
  <si>
    <t>benzin  hasle</t>
  </si>
  <si>
    <t>5105712453/00001/2009/00400</t>
  </si>
  <si>
    <t>5100008933</t>
  </si>
  <si>
    <t>1/400/K4/2009/5105722769</t>
  </si>
  <si>
    <t>5105722769/00001/2009/00400</t>
  </si>
  <si>
    <t>5100018066</t>
  </si>
  <si>
    <t>1/400/K4/2009/5105722763</t>
  </si>
  <si>
    <t>5105722763/00001/2009/00400</t>
  </si>
  <si>
    <t>5100018060</t>
  </si>
  <si>
    <t>1/400/K4/2009/5105722773</t>
  </si>
  <si>
    <t>5105722773/00001/2009/00400</t>
  </si>
  <si>
    <t>5100018070</t>
  </si>
  <si>
    <t>1/400/K4/2009/5105722762</t>
  </si>
  <si>
    <t>5105722762/00001/2009/00400</t>
  </si>
  <si>
    <t>5100018059</t>
  </si>
  <si>
    <t>1/400/K4/2009/5105731989</t>
  </si>
  <si>
    <t>5105731989/00001/2009/00400</t>
  </si>
  <si>
    <t>5100027182</t>
  </si>
  <si>
    <t>1/400/K4/2009/5105731993</t>
  </si>
  <si>
    <t>5105731993/00001/2009/00400</t>
  </si>
  <si>
    <t>5100027186</t>
  </si>
  <si>
    <t>1/400/K4/2009/5105731995</t>
  </si>
  <si>
    <t>5105731995/00001/2009/00400</t>
  </si>
  <si>
    <t>5100027188</t>
  </si>
  <si>
    <t>1/400/K4/2009/5105731988</t>
  </si>
  <si>
    <t>5105731988/00001/2009/00400</t>
  </si>
  <si>
    <t>5100027181</t>
  </si>
  <si>
    <t>1/400/K4/2009/5105731978</t>
  </si>
  <si>
    <t>5105731978/00001/2009/00400</t>
  </si>
  <si>
    <t>5100027171</t>
  </si>
  <si>
    <t>1/400/K4/2009/5105740316</t>
  </si>
  <si>
    <t>5105740316/00001/2009/00400</t>
  </si>
  <si>
    <t>5100035393</t>
  </si>
  <si>
    <t>1/400/K4/2009/5105740336</t>
  </si>
  <si>
    <t>5105740336/00001/2009/00400</t>
  </si>
  <si>
    <t>5100035413</t>
  </si>
  <si>
    <t>1/400/K4/2009/5105740317</t>
  </si>
  <si>
    <t>benzin rønne</t>
  </si>
  <si>
    <t>5105740317/00001/2009/00400</t>
  </si>
  <si>
    <t>5100035394</t>
  </si>
  <si>
    <t>1/400/K4/2009/5105748669</t>
  </si>
  <si>
    <t>5105748669/00001/2009/00400</t>
  </si>
  <si>
    <t>5100043645</t>
  </si>
  <si>
    <t>1/400/K4/2009/5105748671</t>
  </si>
  <si>
    <t>5105748671/00001/2009/00400</t>
  </si>
  <si>
    <t>5100043647</t>
  </si>
  <si>
    <t>1/400/K4/2009/5105748679</t>
  </si>
  <si>
    <t>5105748679/00001/2009/00400</t>
  </si>
  <si>
    <t>5100043655</t>
  </si>
  <si>
    <t>1/400/K4/2009/5105758207</t>
  </si>
  <si>
    <t>benzin lånebiler</t>
  </si>
  <si>
    <t>5105758207/00001/2009/00400</t>
  </si>
  <si>
    <t>5100053074</t>
  </si>
  <si>
    <t>1/400/K4/2009/5105758209</t>
  </si>
  <si>
    <t>5105758209/00001/2009/00400</t>
  </si>
  <si>
    <t>5100053076</t>
  </si>
  <si>
    <t>1/400/K4/2009/5105767302</t>
  </si>
  <si>
    <t>pedel preben benzin</t>
  </si>
  <si>
    <t>5105767302/00001/2009/00400</t>
  </si>
  <si>
    <t>5100062064</t>
  </si>
  <si>
    <t>1/400/K4/2009/5105758210</t>
  </si>
  <si>
    <t>5105758210/00001/2009/00400</t>
  </si>
  <si>
    <t>5100053077</t>
  </si>
  <si>
    <t>1/400/K4/2009/5105767300</t>
  </si>
  <si>
    <t>rønne team benzin</t>
  </si>
  <si>
    <t>5105767300/00001/2009/00400</t>
  </si>
  <si>
    <t>5100062062</t>
  </si>
  <si>
    <t>1/400/K4/2009/5105767290</t>
  </si>
  <si>
    <t>5105767290/00001/2009/00400</t>
  </si>
  <si>
    <t>5100062052</t>
  </si>
  <si>
    <t>1/400/K4/2009/5105767288</t>
  </si>
  <si>
    <t>5105767288/00001/2009/00400</t>
  </si>
  <si>
    <t>5100062050</t>
  </si>
  <si>
    <t>1/400/K4/2009/5105774530</t>
  </si>
  <si>
    <t>pedel TC95910</t>
  </si>
  <si>
    <t>5105774530/00001/2009/00400</t>
  </si>
  <si>
    <t>5100069203</t>
  </si>
  <si>
    <t>1/400/K4/2009/5105774532</t>
  </si>
  <si>
    <t>5105774532/00001/2009/00400</t>
  </si>
  <si>
    <t>5100069205</t>
  </si>
  <si>
    <t>1/400/K4/2009/5105774539</t>
  </si>
  <si>
    <t>5105774539/00001/2009/00400</t>
  </si>
  <si>
    <t>5100069212</t>
  </si>
  <si>
    <t>1/400/K4/2009/5105783783</t>
  </si>
  <si>
    <t>5105783783/00001/2009/00400</t>
  </si>
  <si>
    <t>5100078370</t>
  </si>
  <si>
    <t>1/400/K4/2009/5105783784</t>
  </si>
  <si>
    <t>5105783784/00001/2009/00400</t>
  </si>
  <si>
    <t>5100078371</t>
  </si>
  <si>
    <t>1/400/K4/2009/5105783788</t>
  </si>
  <si>
    <t>5105783788/00001/2009/00400</t>
  </si>
  <si>
    <t>5100078375</t>
  </si>
  <si>
    <t>1/400/K4/2009/5105783779</t>
  </si>
  <si>
    <t>5105783779/00001/2009/00400</t>
  </si>
  <si>
    <t>5100078366</t>
  </si>
  <si>
    <t>1/400/K4/2009/5105793458</t>
  </si>
  <si>
    <t>DIESEL pedel</t>
  </si>
  <si>
    <t>5105793458/00001/2009/00400</t>
  </si>
  <si>
    <t>5100087933</t>
  </si>
  <si>
    <t>1/400/K4/2009/5105793473</t>
  </si>
  <si>
    <t>5105793473/00001/2009/00400</t>
  </si>
  <si>
    <t>5100087948</t>
  </si>
  <si>
    <t>1/400/K4/2009/5105793467</t>
  </si>
  <si>
    <t>5105793467/00001/2009/00400</t>
  </si>
  <si>
    <t>5100087942</t>
  </si>
  <si>
    <t>2/400/K4/2009/5105802452</t>
  </si>
  <si>
    <t>DIESEL</t>
  </si>
  <si>
    <t>5105802452/00002/2009/00400</t>
  </si>
  <si>
    <t>5100096807</t>
  </si>
  <si>
    <t>3/400/K4/2009/5105802452</t>
  </si>
  <si>
    <t>5105802452/00003/2009/00400</t>
  </si>
  <si>
    <t>1/400/K4/2009/5105802451</t>
  </si>
  <si>
    <t>5105802451/00001/2009/00400</t>
  </si>
  <si>
    <t>5100096806</t>
  </si>
  <si>
    <t>1/400/K4/2009/5105802444</t>
  </si>
  <si>
    <t>5105802444/00001/2009/00400</t>
  </si>
  <si>
    <t>5100096799</t>
  </si>
  <si>
    <t>1/400/K4/2009/5105813206</t>
  </si>
  <si>
    <t>Benzin Rønne</t>
  </si>
  <si>
    <t>5105813206/00001/2009/00400</t>
  </si>
  <si>
    <t>5100107059</t>
  </si>
  <si>
    <t>1/400/K4/2009/5105813195</t>
  </si>
  <si>
    <t>5105813195/00001/2009/00400</t>
  </si>
  <si>
    <t>5100107048</t>
  </si>
  <si>
    <t>Strandvejens Autoværksted v/Ellen B</t>
  </si>
  <si>
    <t>1/400/K4/2009/5105821576</t>
  </si>
  <si>
    <t>knallert benzin allinge</t>
  </si>
  <si>
    <t>5105821576/00001/2009/00400</t>
  </si>
  <si>
    <t>5100109838</t>
  </si>
  <si>
    <t>Therese</t>
  </si>
  <si>
    <t>2/400/K4/2009/1900016683</t>
  </si>
  <si>
    <t>udlæg benzin therese therkelsen</t>
  </si>
  <si>
    <t>1900016683</t>
  </si>
  <si>
    <t>Torben Schou</t>
  </si>
  <si>
    <t>2/400/K4/2009/1900008317</t>
  </si>
  <si>
    <t>udlæg benzin torben lind</t>
  </si>
  <si>
    <t>1900008317</t>
  </si>
  <si>
    <t>2/400/K4/2009/1900000191</t>
  </si>
  <si>
    <t>1900000191</t>
  </si>
  <si>
    <t>1/400/K4/2009/5105710497</t>
  </si>
  <si>
    <t>5105710497/00001/2009/00400</t>
  </si>
  <si>
    <t>5100007260</t>
  </si>
  <si>
    <t>1/400/K4/2009/5105710500</t>
  </si>
  <si>
    <t>benzin  klemensker hasle</t>
  </si>
  <si>
    <t>5105710500/00001/2009/00400</t>
  </si>
  <si>
    <t>5100007263</t>
  </si>
  <si>
    <t>1/400/K4/2009/5105710502</t>
  </si>
  <si>
    <t>5105710502/00001/2009/00400</t>
  </si>
  <si>
    <t>5100007265</t>
  </si>
  <si>
    <t>1/400/K4/2009/5105710496</t>
  </si>
  <si>
    <t>5105710496/00001/2009/00400</t>
  </si>
  <si>
    <t>5100007259</t>
  </si>
  <si>
    <t>1/400/K4/2009/5105710489</t>
  </si>
  <si>
    <t>preben lund pedel benzin</t>
  </si>
  <si>
    <t>5105710489/00001/2009/00400</t>
  </si>
  <si>
    <t>5100007252</t>
  </si>
  <si>
    <t>1/400/K4/2009/5105722442</t>
  </si>
  <si>
    <t>5105722442/00001/2009/00400</t>
  </si>
  <si>
    <t>5100017742</t>
  </si>
  <si>
    <t>1/400/K4/2009/5105722449</t>
  </si>
  <si>
    <t>5105722449/00001/2009/00400</t>
  </si>
  <si>
    <t>5100017749</t>
  </si>
  <si>
    <t>1/400/K4/2009/5105722455</t>
  </si>
  <si>
    <t>5105722455/00001/2009/00400</t>
  </si>
  <si>
    <t>5100017755</t>
  </si>
  <si>
    <t>1/400/K4/2009/5105731624</t>
  </si>
  <si>
    <t>benzin bakkbo</t>
  </si>
  <si>
    <t>5105731624/00001/2009/00400</t>
  </si>
  <si>
    <t>5100026819</t>
  </si>
  <si>
    <t>1/400/K4/2009/5105731630</t>
  </si>
  <si>
    <t>5105731630/00001/2009/00400</t>
  </si>
  <si>
    <t>5100026825</t>
  </si>
  <si>
    <t>1/400/K4/2009/5105731637</t>
  </si>
  <si>
    <t>5105731637/00001/2009/00400</t>
  </si>
  <si>
    <t>5100026832</t>
  </si>
  <si>
    <t>1/400/K4/2009/5105731638</t>
  </si>
  <si>
    <t>5105731638/00001/2009/00400</t>
  </si>
  <si>
    <t>5100026833</t>
  </si>
  <si>
    <t>1/400/K4/2009/5105739496</t>
  </si>
  <si>
    <t>5105739496/00001/2009/00400</t>
  </si>
  <si>
    <t>5100034580</t>
  </si>
  <si>
    <t>1/400/K4/2009/5105739492</t>
  </si>
  <si>
    <t>5105739492/00001/2009/00400</t>
  </si>
  <si>
    <t>5100034576</t>
  </si>
  <si>
    <t>1/400/K4/2009/5105739498</t>
  </si>
  <si>
    <t>5105739498/00001/2009/00400</t>
  </si>
  <si>
    <t>5100034582</t>
  </si>
  <si>
    <t>1/400/K4/2009/5105739485</t>
  </si>
  <si>
    <t>5105739485/00001/2009/00400</t>
  </si>
  <si>
    <t>5100034569</t>
  </si>
  <si>
    <t>1/400/K4/2009/5105739493</t>
  </si>
  <si>
    <t>5105739493/00001/2009/00400</t>
  </si>
  <si>
    <t>5100034577</t>
  </si>
  <si>
    <t>1/400/K4/2009/5105748148</t>
  </si>
  <si>
    <t>5105748148/00001/2009/00400</t>
  </si>
  <si>
    <t>5100043128</t>
  </si>
  <si>
    <t>1/400/K4/2009/5105748142</t>
  </si>
  <si>
    <t>5105748142/00001/2009/00400</t>
  </si>
  <si>
    <t>5100043122</t>
  </si>
  <si>
    <t>1/400/K4/2009/5105748146</t>
  </si>
  <si>
    <t>5105748146/00001/2009/00400</t>
  </si>
  <si>
    <t>5100043126</t>
  </si>
  <si>
    <t>1/400/K4/2009/5105748132</t>
  </si>
  <si>
    <t>5105748132/00001/2009/00400</t>
  </si>
  <si>
    <t>5100043112</t>
  </si>
  <si>
    <t>1/400/K4/2009/5105757642</t>
  </si>
  <si>
    <t>bo pedel benzin</t>
  </si>
  <si>
    <t>5105757642/00001/2009/00400</t>
  </si>
  <si>
    <t>5100052538</t>
  </si>
  <si>
    <t>1/400/K4/2009/5105757644</t>
  </si>
  <si>
    <t>5105757644/00001/2009/00400</t>
  </si>
  <si>
    <t>5100052540</t>
  </si>
  <si>
    <t>1/400/K4/2009/5105757649</t>
  </si>
  <si>
    <t>5105757649/00001/2009/00400</t>
  </si>
  <si>
    <t>5100052545</t>
  </si>
  <si>
    <t>1/400/K4/2009/5105757654</t>
  </si>
  <si>
    <t>5105757654/00001/2009/00400</t>
  </si>
  <si>
    <t>5100052550</t>
  </si>
  <si>
    <t>1/400/K4/2009/5105766492</t>
  </si>
  <si>
    <t>5105766492/00001/2009/00400</t>
  </si>
  <si>
    <t>5100061269</t>
  </si>
  <si>
    <t>1/400/K4/2009/5105766493</t>
  </si>
  <si>
    <t>benzin bo christensens pedelbil</t>
  </si>
  <si>
    <t>5105766493/00001/2009/00400</t>
  </si>
  <si>
    <t>5100061270</t>
  </si>
  <si>
    <t>1/400/K4/2009/5105766488</t>
  </si>
  <si>
    <t>hasle klemensker benzin</t>
  </si>
  <si>
    <t>5105766488/00001/2009/00400</t>
  </si>
  <si>
    <t>5100061265</t>
  </si>
  <si>
    <t>1/400/K4/2009/5105766503</t>
  </si>
  <si>
    <t>5105766503/00001/2009/00400</t>
  </si>
  <si>
    <t>5100061280</t>
  </si>
  <si>
    <t>1/400/K4/2009/5105773901</t>
  </si>
  <si>
    <t>benzin pedel bo christensen</t>
  </si>
  <si>
    <t>5105773901/00001/2009/00400</t>
  </si>
  <si>
    <t>5100068576</t>
  </si>
  <si>
    <t>1/400/K4/2009/5105773891</t>
  </si>
  <si>
    <t>5105773891/00001/2009/00400</t>
  </si>
  <si>
    <t>5100068566</t>
  </si>
  <si>
    <t>1/400/K4/2009/5105773893</t>
  </si>
  <si>
    <t>5105773893/00001/2009/00400</t>
  </si>
  <si>
    <t>5100068568</t>
  </si>
  <si>
    <t>1/400/K4/2009/5105773899</t>
  </si>
  <si>
    <t>5105773899/00001/2009/00400</t>
  </si>
  <si>
    <t>5100068574</t>
  </si>
  <si>
    <t>1/400/K4/2009/5105773905</t>
  </si>
  <si>
    <t>benzin bakkebo nattevagterne</t>
  </si>
  <si>
    <t>5105773905/00001/2009/00400</t>
  </si>
  <si>
    <t>5100068580</t>
  </si>
  <si>
    <t>1/400/K4/2009/5105782751</t>
  </si>
  <si>
    <t>5105782751/00001/2009/00400</t>
  </si>
  <si>
    <t>5100077345</t>
  </si>
  <si>
    <t>1/400/K4/2009/5105782752</t>
  </si>
  <si>
    <t>5105782752/00001/2009/00400</t>
  </si>
  <si>
    <t>5100077346</t>
  </si>
  <si>
    <t>1/400/K4/2009/5105782761</t>
  </si>
  <si>
    <t>5105782761/00001/2009/00400</t>
  </si>
  <si>
    <t>5100077355</t>
  </si>
  <si>
    <t>1/400/K4/2009/5105782766</t>
  </si>
  <si>
    <t>5105782766/00001/2009/00400</t>
  </si>
  <si>
    <t>5100077360</t>
  </si>
  <si>
    <t>1/400/K4/2009/5105792482</t>
  </si>
  <si>
    <t>5105792482/00001/2009/00400</t>
  </si>
  <si>
    <t>5100086964</t>
  </si>
  <si>
    <t>1/400/K4/2009/5105792471</t>
  </si>
  <si>
    <t>5105792471/00001/2009/00400</t>
  </si>
  <si>
    <t>5100086953</t>
  </si>
  <si>
    <t>1/400/K4/2009/5105792478</t>
  </si>
  <si>
    <t>5105792478/00001/2009/00400</t>
  </si>
  <si>
    <t>5100086960</t>
  </si>
  <si>
    <t>1/400/K4/2009/5105792484</t>
  </si>
  <si>
    <t>5105792484/00001/2009/00400</t>
  </si>
  <si>
    <t>5100086966</t>
  </si>
  <si>
    <t>1/400/K4/2009/5105801738</t>
  </si>
  <si>
    <t>5105801738/00001/2009/00400</t>
  </si>
  <si>
    <t>5100096110</t>
  </si>
  <si>
    <t>1/400/K4/2009/5105801743</t>
  </si>
  <si>
    <t>benzin bo pedel bil</t>
  </si>
  <si>
    <t>5105801743/00001/2009/00400</t>
  </si>
  <si>
    <t>5100096115</t>
  </si>
  <si>
    <t>1/400/K4/2009/5105801741</t>
  </si>
  <si>
    <t>5105801741/00001/2009/00400</t>
  </si>
  <si>
    <t>5100096113</t>
  </si>
  <si>
    <t>1/400/K4/2009/5105801751</t>
  </si>
  <si>
    <t>5105801751/00001/2009/00400</t>
  </si>
  <si>
    <t>5100096123</t>
  </si>
  <si>
    <t>1/400/K4/2009/5105812366</t>
  </si>
  <si>
    <t>hasle/klemensker benzin</t>
  </si>
  <si>
    <t>5105812366/00001/2009/00400</t>
  </si>
  <si>
    <t>5100106277</t>
  </si>
  <si>
    <t>1/400/K4/2009/5105812368</t>
  </si>
  <si>
    <t>5105812368/00001/2009/00400</t>
  </si>
  <si>
    <t>5100106279</t>
  </si>
  <si>
    <t>1/400/K4/2009/5105812370</t>
  </si>
  <si>
    <t>5105812370/00001/2009/00400</t>
  </si>
  <si>
    <t>5100106281</t>
  </si>
  <si>
    <t>1/400/K4/2009/5105812374</t>
  </si>
  <si>
    <t>5105812374/00001/2009/00400</t>
  </si>
  <si>
    <t>5100106285</t>
  </si>
  <si>
    <t>1530001500</t>
  </si>
  <si>
    <t>Team Rønne Nord/dag</t>
  </si>
  <si>
    <t>1/400/K4/2009/3000007039</t>
  </si>
  <si>
    <t>1/400/K4/2009/5105769699</t>
  </si>
  <si>
    <t>5105769699/00001/2009/00400</t>
  </si>
  <si>
    <t>5100064413</t>
  </si>
  <si>
    <t>2/400/K4/2009/3000006590</t>
  </si>
  <si>
    <t>31/400/K4/2009/3000008151</t>
  </si>
  <si>
    <t>3000008151</t>
  </si>
  <si>
    <t>32/400/K4/2009/3000008147</t>
  </si>
  <si>
    <t>benzin aabo</t>
  </si>
  <si>
    <t>3000008147</t>
  </si>
  <si>
    <t>40/400/K4/2009/3000008220</t>
  </si>
  <si>
    <t>Benzin, Slottet</t>
  </si>
  <si>
    <t>3000008220</t>
  </si>
  <si>
    <t>23/400/K4/2009/3000008228</t>
  </si>
  <si>
    <t>benzin - bus sønderbo</t>
  </si>
  <si>
    <t>3000008228</t>
  </si>
  <si>
    <t>6/400/K4/2009/3000008627</t>
  </si>
  <si>
    <t>Betalt S03464891 dobbelt</t>
  </si>
  <si>
    <t>3000008627</t>
  </si>
  <si>
    <t>10/400/K4/2009/3000008627</t>
  </si>
  <si>
    <t>Betalt fakt. S04592924 dobbelt</t>
  </si>
  <si>
    <t>5/400/K4/2009/3000008627</t>
  </si>
  <si>
    <t>Betalt fakt. SO3194565 dobbelt</t>
  </si>
  <si>
    <t>4/400/K4/2009/3000009342</t>
  </si>
  <si>
    <t>penge retur fra Nordea Finans, Factoring</t>
  </si>
  <si>
    <t>3000009342</t>
  </si>
  <si>
    <t>1/400/K4/2009/5105714605</t>
  </si>
  <si>
    <t>Benzin til pedelbil slottet</t>
  </si>
  <si>
    <t>5105714605/00001/2009/00400</t>
  </si>
  <si>
    <t>5100010561</t>
  </si>
  <si>
    <t>1/400/K4/2009/5105733692</t>
  </si>
  <si>
    <t>Benzin til pedelbil Aabo</t>
  </si>
  <si>
    <t>5105733692/00001/2009/00400</t>
  </si>
  <si>
    <t>5100028853</t>
  </si>
  <si>
    <t>1/400/K4/2009/5105737873</t>
  </si>
  <si>
    <t>5105737873/00001/2009/00400</t>
  </si>
  <si>
    <t>5100032986</t>
  </si>
  <si>
    <t>1/400/K4/2009/5105737869</t>
  </si>
  <si>
    <t>5105737869/00001/2009/00400</t>
  </si>
  <si>
    <t>5100032982</t>
  </si>
  <si>
    <t>1/400/K4/2009/5105737870</t>
  </si>
  <si>
    <t>benzin  pedelbil Aabo</t>
  </si>
  <si>
    <t>5105737870/00001/2009/00400</t>
  </si>
  <si>
    <t>5100032983</t>
  </si>
  <si>
    <t>1/400/K4/2009/5105737871</t>
  </si>
  <si>
    <t>5105737871/00001/2009/00400</t>
  </si>
  <si>
    <t>5100032984</t>
  </si>
  <si>
    <t>1/400/K4/2009/5105737872</t>
  </si>
  <si>
    <t>5105737872/00001/2009/00400</t>
  </si>
  <si>
    <t>5100032985</t>
  </si>
  <si>
    <t>1/400/K4/2009/5105742273</t>
  </si>
  <si>
    <t>5105742273/00001/2009/00400</t>
  </si>
  <si>
    <t>5100037329</t>
  </si>
  <si>
    <t>1/400/K4/2009/5105742201</t>
  </si>
  <si>
    <t>benzin til pedelbil</t>
  </si>
  <si>
    <t>5105742201/00001/2009/00400</t>
  </si>
  <si>
    <t>5100037257</t>
  </si>
  <si>
    <t>1/400/K4/2009/5105751531</t>
  </si>
  <si>
    <t>5105751531/00001/2009/00400</t>
  </si>
  <si>
    <t>5100046469</t>
  </si>
  <si>
    <t>1/400/K4/2009/5105767902</t>
  </si>
  <si>
    <t>benzin til slottets bil</t>
  </si>
  <si>
    <t>5105767902/00001/2009/00400</t>
  </si>
  <si>
    <t>5100062663</t>
  </si>
  <si>
    <t>1/400/K4/2009/5105768915</t>
  </si>
  <si>
    <t>Benzin til biler - Lunden</t>
  </si>
  <si>
    <t>5105768915/00001/2009/00400</t>
  </si>
  <si>
    <t>5100063650</t>
  </si>
  <si>
    <t>1/400/K4/2009/5105768916</t>
  </si>
  <si>
    <t>5105768916/00001/2009/00400</t>
  </si>
  <si>
    <t>5100063651</t>
  </si>
  <si>
    <t>1/400/K4/2009/5105769707</t>
  </si>
  <si>
    <t>Benzin til pedelbil</t>
  </si>
  <si>
    <t>5105769707/00001/2009/00400</t>
  </si>
  <si>
    <t>5100064421</t>
  </si>
  <si>
    <t>1/400/K4/2009/5105770015</t>
  </si>
  <si>
    <t>Benzin til havetraktor, 23,87%</t>
  </si>
  <si>
    <t>5105770015/00001/2009/00400</t>
  </si>
  <si>
    <t>5100064730</t>
  </si>
  <si>
    <t>1/400/K4/2009/5105770016</t>
  </si>
  <si>
    <t>5105770016/00001/2009/00400</t>
  </si>
  <si>
    <t>5100064731</t>
  </si>
  <si>
    <t>1/400/K4/2009/5105768136</t>
  </si>
  <si>
    <t>Benzin pedelbil</t>
  </si>
  <si>
    <t>5105768136/00001/2009/00400</t>
  </si>
  <si>
    <t>5100062892</t>
  </si>
  <si>
    <t>1/400/K4/2009/5105768138</t>
  </si>
  <si>
    <t>5105768138/00001/2009/00400</t>
  </si>
  <si>
    <t>5100062894</t>
  </si>
  <si>
    <t>1/400/K4/2009/5105768143</t>
  </si>
  <si>
    <t>5105768143/00001/2009/00400</t>
  </si>
  <si>
    <t>5100062899</t>
  </si>
  <si>
    <t>1/400/K4/2009/5105768144</t>
  </si>
  <si>
    <t>5105768144/00001/2009/00400</t>
  </si>
  <si>
    <t>5100062900</t>
  </si>
  <si>
    <t>1/400/K4/2009/5105768146</t>
  </si>
  <si>
    <t>5105768146/00001/2009/00400</t>
  </si>
  <si>
    <t>5100062902</t>
  </si>
  <si>
    <t>1/400/K4/2009/5105768154</t>
  </si>
  <si>
    <t>5105768154/00001/2009/00400</t>
  </si>
  <si>
    <t>5100062910</t>
  </si>
  <si>
    <t>1/400/K4/2009/5105770014</t>
  </si>
  <si>
    <t>5105770014/00001/2009/00400</t>
  </si>
  <si>
    <t>5100065058</t>
  </si>
  <si>
    <t>1/400/K4/2009/5105768139</t>
  </si>
  <si>
    <t>Benzin - bus sønderbo</t>
  </si>
  <si>
    <t>5105768139/00001/2009/00400</t>
  </si>
  <si>
    <t>5100062895</t>
  </si>
  <si>
    <t>1/400/K4/2009/5105768142</t>
  </si>
  <si>
    <t>5105768142/00001/2009/00400</t>
  </si>
  <si>
    <t>5100062898</t>
  </si>
  <si>
    <t>1/400/K4/2009/5105768149</t>
  </si>
  <si>
    <t>5105768149/00001/2009/00400</t>
  </si>
  <si>
    <t>5100062905</t>
  </si>
  <si>
    <t>1/400/K4/2009/5105768151</t>
  </si>
  <si>
    <t>5105768151/00001/2009/00400</t>
  </si>
  <si>
    <t>5100062907</t>
  </si>
  <si>
    <t>1/400/K4/2009/5105768156</t>
  </si>
  <si>
    <t>5105768156/00001/2009/00400</t>
  </si>
  <si>
    <t>5100062912</t>
  </si>
  <si>
    <t>1/400/K4/2009/5105768150</t>
  </si>
  <si>
    <t>Benzin - bus Sønderbo</t>
  </si>
  <si>
    <t>5105768150/00001/2009/00400</t>
  </si>
  <si>
    <t>5100062906</t>
  </si>
  <si>
    <t>1/400/K4/2009/5105785188</t>
  </si>
  <si>
    <t>5105785188/00001/2009/00400</t>
  </si>
  <si>
    <t>5100079749</t>
  </si>
  <si>
    <t>1/400/K4/2009/5105785139</t>
  </si>
  <si>
    <t>Benzin til bil - slottet</t>
  </si>
  <si>
    <t>5105785139/00001/2009/00400</t>
  </si>
  <si>
    <t>5100079720</t>
  </si>
  <si>
    <t>1/400/K4/2009/5105788235</t>
  </si>
  <si>
    <t>5105788235/00001/2009/00400</t>
  </si>
  <si>
    <t>5100082770</t>
  </si>
  <si>
    <t>1/400/K4/2009/5105794313</t>
  </si>
  <si>
    <t>Benzin til bus</t>
  </si>
  <si>
    <t>5105794313/00001/2009/00400</t>
  </si>
  <si>
    <t>5100088771</t>
  </si>
  <si>
    <t>1/400/K4/2009/5105804046</t>
  </si>
  <si>
    <t>Benzin til pedelbil aabo</t>
  </si>
  <si>
    <t>5105804046/00001/2009/00400</t>
  </si>
  <si>
    <t>5100098361</t>
  </si>
  <si>
    <t>1/400/K4/2009/5105819684</t>
  </si>
  <si>
    <t>5105819684/00001/2009/00400</t>
  </si>
  <si>
    <t>5100109530</t>
  </si>
  <si>
    <t>2/400/K4/2009/1900009290</t>
  </si>
  <si>
    <t>1900009290</t>
  </si>
  <si>
    <t>2/400/K4/2009/1900001917</t>
  </si>
  <si>
    <t>benzin AR</t>
  </si>
  <si>
    <t>1900001917</t>
  </si>
  <si>
    <t>2/400/K4/2009/1900003800</t>
  </si>
  <si>
    <t>udlæg til Annettes Bil</t>
  </si>
  <si>
    <t>1900003800</t>
  </si>
  <si>
    <t>3/400/K4/2009/1900004405</t>
  </si>
  <si>
    <t>BENZIN TIL AR'S VOGN</t>
  </si>
  <si>
    <t>1900004405</t>
  </si>
  <si>
    <t>2/400/K4/2009/1900007313</t>
  </si>
  <si>
    <t>Benzin til AR bil</t>
  </si>
  <si>
    <t>1900007313</t>
  </si>
  <si>
    <t>2/400/K4/2009/1900014214</t>
  </si>
  <si>
    <t>Udlæg til Benzin</t>
  </si>
  <si>
    <t>1900014214</t>
  </si>
  <si>
    <t>2/400/K4/2009/1900015040</t>
  </si>
  <si>
    <t>1900015040</t>
  </si>
  <si>
    <t>2/400/K4/2009/1900017607</t>
  </si>
  <si>
    <t>Benzin til AR- bil</t>
  </si>
  <si>
    <t>1900017607</t>
  </si>
  <si>
    <t>2/400/K4/2009/1900020237</t>
  </si>
  <si>
    <t>1900020237</t>
  </si>
  <si>
    <t>Birgitte</t>
  </si>
  <si>
    <t>2/400/K4/2009/1900001940</t>
  </si>
  <si>
    <t>udlæg sprinklervæske vagtbil</t>
  </si>
  <si>
    <t>1900001940</t>
  </si>
  <si>
    <t>2/400/K4/2009/1900001738</t>
  </si>
  <si>
    <t>rykker</t>
  </si>
  <si>
    <t>1900001738</t>
  </si>
  <si>
    <t>1/400/K4/2009/5105717863</t>
  </si>
  <si>
    <t>Benzin PM 88516</t>
  </si>
  <si>
    <t>5105717863/00001/2009/00400</t>
  </si>
  <si>
    <t>5100013343</t>
  </si>
  <si>
    <t>1/400/K4/2009/5105723696</t>
  </si>
  <si>
    <t>Benzin PM 88 516</t>
  </si>
  <si>
    <t>5105723696/00001/2009/00400</t>
  </si>
  <si>
    <t>5100018985</t>
  </si>
  <si>
    <t>1/400/K4/2009/5105733133</t>
  </si>
  <si>
    <t>benzin til pedelbil NMC PM 88 516</t>
  </si>
  <si>
    <t>5105733133/00001/2009/00400</t>
  </si>
  <si>
    <t>5100028307</t>
  </si>
  <si>
    <t>2/400/K4/2009/1900006721</t>
  </si>
  <si>
    <t>1900006721</t>
  </si>
  <si>
    <t>1/400/K4/2009/5105749503</t>
  </si>
  <si>
    <t>benzin til pedelbil nmc</t>
  </si>
  <si>
    <t>5105749503/00001/2009/00400</t>
  </si>
  <si>
    <t>5100044472</t>
  </si>
  <si>
    <t>1/400/K4/2009/5105759473</t>
  </si>
  <si>
    <t>Benzin Pedelbil</t>
  </si>
  <si>
    <t>5105759473/00001/2009/00400</t>
  </si>
  <si>
    <t>5100054326</t>
  </si>
  <si>
    <t>1/400/K4/2009/5105773027</t>
  </si>
  <si>
    <t>Benzin til pedelbil nmc</t>
  </si>
  <si>
    <t>5105773027/00001/2009/00400</t>
  </si>
  <si>
    <t>5100067713</t>
  </si>
  <si>
    <t>1/400/K4/2009/5105774811</t>
  </si>
  <si>
    <t>5105774811/00001/2009/00400</t>
  </si>
  <si>
    <t>5100069487</t>
  </si>
  <si>
    <t>1/400/K4/2009/5105784360</t>
  </si>
  <si>
    <t>Benzin til PM 88516</t>
  </si>
  <si>
    <t>5105784360/00001/2009/00400</t>
  </si>
  <si>
    <t>5100078939</t>
  </si>
  <si>
    <t>2/400/K4/2009/1900018125</t>
  </si>
  <si>
    <t>Benzin til bussen østermarie</t>
  </si>
  <si>
    <t>1900018125</t>
  </si>
  <si>
    <t>1/400/K4/2009/5105794418</t>
  </si>
  <si>
    <t>Benzin - aabo</t>
  </si>
  <si>
    <t>5105794418/00001/2009/00400</t>
  </si>
  <si>
    <t>5100088876</t>
  </si>
  <si>
    <t>1/400/K4/2009/5105794414</t>
  </si>
  <si>
    <t>5105794414/00001/2009/00400</t>
  </si>
  <si>
    <t>5100088872</t>
  </si>
  <si>
    <t>1/400/K4/2009/5105803395</t>
  </si>
  <si>
    <t>5105803395/00001/2009/00400</t>
  </si>
  <si>
    <t>5100097717</t>
  </si>
  <si>
    <t>1/400/K4/2009/5105814438</t>
  </si>
  <si>
    <t>5105814438/00001/2009/00400</t>
  </si>
  <si>
    <t>5100108170</t>
  </si>
  <si>
    <t>Monika Folkmann</t>
  </si>
  <si>
    <t>2/400/K4/2009/1900018752</t>
  </si>
  <si>
    <t>Benzin sygeplejeskebil</t>
  </si>
  <si>
    <t>1900018752</t>
  </si>
  <si>
    <t>NORDEA FINANS DANMARK A/S</t>
  </si>
  <si>
    <t>2/400/K4/2009/1900009639</t>
  </si>
  <si>
    <t>1900009639</t>
  </si>
  <si>
    <t>2/400/K4/2009/1900014174</t>
  </si>
  <si>
    <t>Benzin - betalingspåmidnelse</t>
  </si>
  <si>
    <t>1900014174</t>
  </si>
  <si>
    <t>1/400/K4/2009/5105722759</t>
  </si>
  <si>
    <t>Benzin til pedelbil slottet, SY97053</t>
  </si>
  <si>
    <t>5105722759/00001/2009/00400</t>
  </si>
  <si>
    <t>5100018056</t>
  </si>
  <si>
    <t>1/400/K4/2009/5105731987</t>
  </si>
  <si>
    <t>Benzin, pedelbil slottet</t>
  </si>
  <si>
    <t>5105731987/00001/2009/00400</t>
  </si>
  <si>
    <t>5100027180</t>
  </si>
  <si>
    <t>1/400/K4/2009/5105740331</t>
  </si>
  <si>
    <t>Benzin SY 97053</t>
  </si>
  <si>
    <t>5105740331/00001/2009/00400</t>
  </si>
  <si>
    <t>5100035408</t>
  </si>
  <si>
    <t>1/400/K4/2009/5105748678</t>
  </si>
  <si>
    <t>5105748678/00001/2009/00400</t>
  </si>
  <si>
    <t>5100043654</t>
  </si>
  <si>
    <t>1/400/K4/2009/5105758192</t>
  </si>
  <si>
    <t>Benzin til YS 35468</t>
  </si>
  <si>
    <t>5105758192/00001/2009/00400</t>
  </si>
  <si>
    <t>5100053059</t>
  </si>
  <si>
    <t>1/400/K4/2009/5105767299</t>
  </si>
  <si>
    <t>Benzin til pedelbil Slottet</t>
  </si>
  <si>
    <t>5105767299/00001/2009/00400</t>
  </si>
  <si>
    <t>5100062061</t>
  </si>
  <si>
    <t>1/400/K4/2009/5105774527</t>
  </si>
  <si>
    <t>Benzin til bil slottet</t>
  </si>
  <si>
    <t>5105774527/00001/2009/00400</t>
  </si>
  <si>
    <t>5100069200</t>
  </si>
  <si>
    <t>1/400/K4/2009/5105783782</t>
  </si>
  <si>
    <t>Benzin, slottet</t>
  </si>
  <si>
    <t>5105783782/00001/2009/00400</t>
  </si>
  <si>
    <t>5100078369</t>
  </si>
  <si>
    <t>1/400/K4/2009/5105793459</t>
  </si>
  <si>
    <t>Benzin slottet</t>
  </si>
  <si>
    <t>5105793459/00001/2009/00400</t>
  </si>
  <si>
    <t>5100087934</t>
  </si>
  <si>
    <t>1/400/K4/2009/5105802461</t>
  </si>
  <si>
    <t>Benzin til slottets bil YS35468</t>
  </si>
  <si>
    <t>5105802461/00001/2009/00400</t>
  </si>
  <si>
    <t>5100096816</t>
  </si>
  <si>
    <t>1/400/K4/2009/5105813205</t>
  </si>
  <si>
    <t>Benzin til slottets bil</t>
  </si>
  <si>
    <t>5105813205/00001/2009/00400</t>
  </si>
  <si>
    <t>5100107058</t>
  </si>
  <si>
    <t>2/400/K4/2009/1900022102</t>
  </si>
  <si>
    <t>Kørselsgodtgørelse Torben Lind</t>
  </si>
  <si>
    <t>1900022102</t>
  </si>
  <si>
    <t>1/400/K4/2009/5105710493</t>
  </si>
  <si>
    <t>Benzin VN 96.731</t>
  </si>
  <si>
    <t>5105710493/00001/2009/00400</t>
  </si>
  <si>
    <t>5100007256</t>
  </si>
  <si>
    <t>1/400/K4/2009/5105710498</t>
  </si>
  <si>
    <t>5105710498/00001/2009/00400</t>
  </si>
  <si>
    <t>5100007261</t>
  </si>
  <si>
    <t>1/400/K4/2009/5105722450</t>
  </si>
  <si>
    <t>Benzin til AR-bil YT50559</t>
  </si>
  <si>
    <t>5105722450/00001/2009/00400</t>
  </si>
  <si>
    <t>5100017750</t>
  </si>
  <si>
    <t>1/400/K4/2009/5105731632</t>
  </si>
  <si>
    <t>Benzin til BPC bil YT50559+YT50560</t>
  </si>
  <si>
    <t>5105731632/00001/2009/00400</t>
  </si>
  <si>
    <t>5100026827</t>
  </si>
  <si>
    <t>2/400/K4/2009/1900005046</t>
  </si>
  <si>
    <t>Benzin - betalt via rykker</t>
  </si>
  <si>
    <t>1900005046</t>
  </si>
  <si>
    <t>1/400/K4/2009/5105722447</t>
  </si>
  <si>
    <t>Benzin til VN96731</t>
  </si>
  <si>
    <t>5105722447/00001/2009/00400</t>
  </si>
  <si>
    <t>5100017747</t>
  </si>
  <si>
    <t>1/400/K4/2009/5105731621</t>
  </si>
  <si>
    <t>Benzin til VN 96.731</t>
  </si>
  <si>
    <t>5105731621/00001/2009/00400</t>
  </si>
  <si>
    <t>5100026816</t>
  </si>
  <si>
    <t>1/400/K4/2009/5105739500</t>
  </si>
  <si>
    <t>5105739500/00001/2009/00400</t>
  </si>
  <si>
    <t>5100034584</t>
  </si>
  <si>
    <t>1/400/K4/2009/5105739490</t>
  </si>
  <si>
    <t>Benzin til YT 50.559</t>
  </si>
  <si>
    <t>5105739490/00001/2009/00400</t>
  </si>
  <si>
    <t>5100034574</t>
  </si>
  <si>
    <t>1/400/K4/2009/5105748141</t>
  </si>
  <si>
    <t>benzin til AR bil</t>
  </si>
  <si>
    <t>5105748141/00001/2009/00400</t>
  </si>
  <si>
    <t>5100043121</t>
  </si>
  <si>
    <t>1/400/K4/2009/5105748143</t>
  </si>
  <si>
    <t>5105748143/00001/2009/00400</t>
  </si>
  <si>
    <t>5100043123</t>
  </si>
  <si>
    <t>1/400/K4/2009/5105757652</t>
  </si>
  <si>
    <t>Benzin sygepl. bilen</t>
  </si>
  <si>
    <t>5105757652/00001/2009/00400</t>
  </si>
  <si>
    <t>5100052548</t>
  </si>
  <si>
    <t>1/400/K4/2009/5105757655</t>
  </si>
  <si>
    <t>Benzin AR-AMV</t>
  </si>
  <si>
    <t>5105757655/00001/2009/00400</t>
  </si>
  <si>
    <t>5100052551</t>
  </si>
  <si>
    <t>1/400/K4/2009/5105766491</t>
  </si>
  <si>
    <t>Benzin til YT 59559 og YT 59560</t>
  </si>
  <si>
    <t>5105766491/00001/2009/00400</t>
  </si>
  <si>
    <t>5100061268</t>
  </si>
  <si>
    <t>1/400/K4/2009/5105766498</t>
  </si>
  <si>
    <t>Benzin til sygeplejerske bilen</t>
  </si>
  <si>
    <t>5105766498/00001/2009/00400</t>
  </si>
  <si>
    <t>5100061275</t>
  </si>
  <si>
    <t>1/400/K4/2009/5105773897</t>
  </si>
  <si>
    <t>Benzin til sygeplejerskebil</t>
  </si>
  <si>
    <t>5105773897/00001/2009/00400</t>
  </si>
  <si>
    <t>5100068572</t>
  </si>
  <si>
    <t>1/400/K4/2009/5105773898</t>
  </si>
  <si>
    <t>Benzin til YT 50560</t>
  </si>
  <si>
    <t>5105773898/00001/2009/00400</t>
  </si>
  <si>
    <t>5100068573</t>
  </si>
  <si>
    <t>1/400/K4/2009/5105782750</t>
  </si>
  <si>
    <t>Benzin til  VN 96.731</t>
  </si>
  <si>
    <t>5105782750/00001/2009/00400</t>
  </si>
  <si>
    <t>5100077344</t>
  </si>
  <si>
    <t>1/400/K4/2009/5105782759</t>
  </si>
  <si>
    <t>benzin til YT 50.559</t>
  </si>
  <si>
    <t>5105782759/00001/2009/00400</t>
  </si>
  <si>
    <t>5100077353</t>
  </si>
  <si>
    <t>1/400/K4/2009/5105792470</t>
  </si>
  <si>
    <t>Benzin til sygeplejeskebil</t>
  </si>
  <si>
    <t>5105792470/00001/2009/00400</t>
  </si>
  <si>
    <t>5100086952</t>
  </si>
  <si>
    <t>1/400/K4/2009/5105792481</t>
  </si>
  <si>
    <t>Benzin til YT 50559</t>
  </si>
  <si>
    <t>5105792481/00001/2009/00400</t>
  </si>
  <si>
    <t>5100086963</t>
  </si>
  <si>
    <t>1/400/K4/2009/5105801750</t>
  </si>
  <si>
    <t>5105801750/00001/2009/00400</t>
  </si>
  <si>
    <t>5100096122</t>
  </si>
  <si>
    <t>1/400/K4/2009/5105801737</t>
  </si>
  <si>
    <t>5105801737/00001/2009/00400</t>
  </si>
  <si>
    <t>5100096109</t>
  </si>
  <si>
    <t>1/400/K4/2009/5105812363</t>
  </si>
  <si>
    <t>5105812363/00001/2009/00400</t>
  </si>
  <si>
    <t>5100106274</t>
  </si>
  <si>
    <t>1/400/K4/2009/5105812372</t>
  </si>
  <si>
    <t>5105812372/00001/2009/00400</t>
  </si>
  <si>
    <t>5100106283</t>
  </si>
  <si>
    <t>30/400/K4/2009/3000008151</t>
  </si>
  <si>
    <t>0020/30/400/K4/2009/3000008151</t>
  </si>
  <si>
    <t>1/400/K4/2009/5105742419</t>
  </si>
  <si>
    <t>Benzin til PM 88 516</t>
  </si>
  <si>
    <t>5105742419/00001/2009/00400</t>
  </si>
  <si>
    <t>5100037475</t>
  </si>
  <si>
    <t>22/400/K4/2009/3000008147</t>
  </si>
  <si>
    <t>benzin havetraktor, 27,87%</t>
  </si>
  <si>
    <t>3/400/K4/2009/3000008627</t>
  </si>
  <si>
    <t>Betalt fakt. SO3556936 dobbelt</t>
  </si>
  <si>
    <t>1/400/K4/2009/5105751585</t>
  </si>
  <si>
    <t>5105751585/00001/2009/00400</t>
  </si>
  <si>
    <t>5100046523</t>
  </si>
  <si>
    <t>1/400/K4/2009/5105768140</t>
  </si>
  <si>
    <t>Benzin havetraktor, 27,87%</t>
  </si>
  <si>
    <t>5105768140/00001/2009/00400</t>
  </si>
  <si>
    <t>5100062896</t>
  </si>
  <si>
    <t>1/400/K4/2009/5105770012</t>
  </si>
  <si>
    <t>5105770012/00001/2009/00400</t>
  </si>
  <si>
    <t>5100065059</t>
  </si>
  <si>
    <t>1/400/K4/2009/5105775665</t>
  </si>
  <si>
    <t>Benzin havetraktor</t>
  </si>
  <si>
    <t>5105775665/00001/2009/00400</t>
  </si>
  <si>
    <t>5100070330</t>
  </si>
  <si>
    <t>21/400/K4/2009/3000008147</t>
  </si>
  <si>
    <t>0020/21/400/K4/2009/3000008147</t>
  </si>
  <si>
    <t>1/400/K4/2009/5105737868</t>
  </si>
  <si>
    <t>5105737868/00001/2009/00400</t>
  </si>
  <si>
    <t>5100032981</t>
  </si>
  <si>
    <t>1/400/K4/2009/5105760383</t>
  </si>
  <si>
    <t>Benzin til havetraktoren, 27,87%</t>
  </si>
  <si>
    <t>5105760383/00001/2009/00400</t>
  </si>
  <si>
    <t>5100055236</t>
  </si>
  <si>
    <t>1/400/K4/2009/5105742430</t>
  </si>
  <si>
    <t>Benzin til havetraktor</t>
  </si>
  <si>
    <t>5105742430/00001/2009/00400</t>
  </si>
  <si>
    <t>5100037486</t>
  </si>
  <si>
    <t>10/400/K4/2009/3000008134</t>
  </si>
  <si>
    <t>benzin til havetraktor</t>
  </si>
  <si>
    <t>3000008134</t>
  </si>
  <si>
    <t>1/400/K4/2009/5105723703</t>
  </si>
  <si>
    <t>Benzin til  PLÆNETRAKTOR</t>
  </si>
  <si>
    <t>5105723703/00001/2009/00400</t>
  </si>
  <si>
    <t>5100018992</t>
  </si>
  <si>
    <t>1/400/K4/2009/5105742427</t>
  </si>
  <si>
    <t>5105742427/00001/2009/00400</t>
  </si>
  <si>
    <t>5100037483</t>
  </si>
  <si>
    <t>1/400/K4/2009/5105773020</t>
  </si>
  <si>
    <t>Benzin til plæneklipper</t>
  </si>
  <si>
    <t>5105773020/00001/2009/00400</t>
  </si>
  <si>
    <t>5100067706</t>
  </si>
  <si>
    <t>1/400/K4/2009/5105774823</t>
  </si>
  <si>
    <t>5105774823/00001/2009/00400</t>
  </si>
  <si>
    <t>5100069499</t>
  </si>
  <si>
    <t>9/400/K4/2009/3000008134</t>
  </si>
  <si>
    <t>0020/9/400/K4/2009/3000008134</t>
  </si>
  <si>
    <t>1/400/K4/2009/5105749486</t>
  </si>
  <si>
    <t>5105749486/00001/2009/00400</t>
  </si>
  <si>
    <t>5100044455</t>
  </si>
  <si>
    <t>2/400/K4/2009/1900020870</t>
  </si>
  <si>
    <t>Benzin til bussen</t>
  </si>
  <si>
    <t>1900020870</t>
  </si>
  <si>
    <t>11/400/K4/2009/3000008627</t>
  </si>
  <si>
    <t>Betalt fakt. S04165653 dobbelt</t>
  </si>
  <si>
    <t>1/400/K4/2009/5105738496</t>
  </si>
  <si>
    <t>5105738496/00001/2009/00400</t>
  </si>
  <si>
    <t>5100033594</t>
  </si>
  <si>
    <t>1/400/K4/2009/5105751584</t>
  </si>
  <si>
    <t>5105751584/00001/2009/00400</t>
  </si>
  <si>
    <t>5100046522</t>
  </si>
  <si>
    <t>1/400/K4/2009/5105768155</t>
  </si>
  <si>
    <t>5105768155/00001/2009/00400</t>
  </si>
  <si>
    <t>5100062911</t>
  </si>
  <si>
    <t>1531650050</t>
  </si>
  <si>
    <t>Øvrig drift, Sønderbo</t>
  </si>
  <si>
    <t>22/400/K4/2009/3000008228</t>
  </si>
  <si>
    <t>0020/22/400/K4/2009/3000008228</t>
  </si>
  <si>
    <t>9/400/K4/2009/3000011805</t>
  </si>
  <si>
    <t>Benzin til Transit i forb. med julefrokost i dagce</t>
  </si>
  <si>
    <t>3000011805</t>
  </si>
  <si>
    <t>1/400/K4/2009/5105768137</t>
  </si>
  <si>
    <t>5105768137/00001/2009/00400</t>
  </si>
  <si>
    <t>5100062893</t>
  </si>
  <si>
    <t>1/400/K4/2009/5105768141</t>
  </si>
  <si>
    <t>5105768141/00001/2009/00400</t>
  </si>
  <si>
    <t>5100062897</t>
  </si>
  <si>
    <t>1/400/K4/2009/5105768145</t>
  </si>
  <si>
    <t>5105768145/00001/2009/00400</t>
  </si>
  <si>
    <t>5100062901</t>
  </si>
  <si>
    <t>1/400/K4/2009/5105768147</t>
  </si>
  <si>
    <t>5105768147/00001/2009/00400</t>
  </si>
  <si>
    <t>5100062903</t>
  </si>
  <si>
    <t>1/400/K4/2009/5105768148</t>
  </si>
  <si>
    <t>5105768148/00001/2009/00400</t>
  </si>
  <si>
    <t>5100062904</t>
  </si>
  <si>
    <t>1/400/K4/2009/5105768152</t>
  </si>
  <si>
    <t>5105768152/00001/2009/00400</t>
  </si>
  <si>
    <t>5100062908</t>
  </si>
  <si>
    <t>1531700120</t>
  </si>
  <si>
    <t>Øvrig drift, Plejecenter Slottet</t>
  </si>
  <si>
    <t>39/400/K4/2009/3000008220</t>
  </si>
  <si>
    <t>0020/39/400/K4/2009/3000008220</t>
  </si>
  <si>
    <t>1/400/K4/2009/5105725053</t>
  </si>
  <si>
    <t>benzin bil slottet</t>
  </si>
  <si>
    <t>5105725053/00001/2009/00400</t>
  </si>
  <si>
    <t>5100020316</t>
  </si>
  <si>
    <t>1/400/K4/2009/5105733606</t>
  </si>
  <si>
    <t>5105733606/00001/2009/00400</t>
  </si>
  <si>
    <t>5100028767</t>
  </si>
  <si>
    <t>1/400/K4/2009/5105760307</t>
  </si>
  <si>
    <t>5105760307/00001/2009/00400</t>
  </si>
  <si>
    <t>5100055160</t>
  </si>
  <si>
    <t>1531750120</t>
  </si>
  <si>
    <t>2/400/K4/2009/5105734915</t>
  </si>
  <si>
    <t>5105734915/00002/2009/00400</t>
  </si>
  <si>
    <t>5100030066</t>
  </si>
  <si>
    <t>Inger</t>
  </si>
  <si>
    <t>2/400/K4/2009/1900004496</t>
  </si>
  <si>
    <t>Inger R., udlæg til benzin</t>
  </si>
  <si>
    <t>1900004496</t>
  </si>
  <si>
    <t>1/400/K4/2009/5105717869</t>
  </si>
  <si>
    <t>Kortnr = 80112585740011 Notanr = 3301167</t>
  </si>
  <si>
    <t>5105717869/00001/2009/00400</t>
  </si>
  <si>
    <t>5100013349</t>
  </si>
  <si>
    <t>1/400/K4/2009/5105723686</t>
  </si>
  <si>
    <t>Kortnr = 80112585740021 Notanr = 3302055</t>
  </si>
  <si>
    <t>5105723686/00001/2009/00400</t>
  </si>
  <si>
    <t>5100018975</t>
  </si>
  <si>
    <t>1/400/K4/2009/5105733159</t>
  </si>
  <si>
    <t>5105733159/00001/2009/00400</t>
  </si>
  <si>
    <t>5100028333</t>
  </si>
  <si>
    <t>1/400/K4/2009/5105742426</t>
  </si>
  <si>
    <t>5105742426/00001/2009/00400</t>
  </si>
  <si>
    <t>5100037482</t>
  </si>
  <si>
    <t>1/400/K4/2009/5105749507</t>
  </si>
  <si>
    <t>5105749507/00001/2009/00400</t>
  </si>
  <si>
    <t>5100044476</t>
  </si>
  <si>
    <t>1/400/K4/2009/5105759479</t>
  </si>
  <si>
    <t>5105759479/00001/2009/00400</t>
  </si>
  <si>
    <t>5100054332</t>
  </si>
  <si>
    <t>1/400/K4/2009/5105773045</t>
  </si>
  <si>
    <t>5105773045/00001/2009/00400</t>
  </si>
  <si>
    <t>5100067731</t>
  </si>
  <si>
    <t>1/400/K4/2009/5105774799</t>
  </si>
  <si>
    <t>5105774799/00001/2009/00400</t>
  </si>
  <si>
    <t>5100069475</t>
  </si>
  <si>
    <t>1/400/K4/2009/5105784351</t>
  </si>
  <si>
    <t>5105784351/00001/2009/00400</t>
  </si>
  <si>
    <t>5100078930</t>
  </si>
  <si>
    <t>1/400/K4/2009/5105794412</t>
  </si>
  <si>
    <t>5105794412/00001/2009/00400</t>
  </si>
  <si>
    <t>5100088870</t>
  </si>
  <si>
    <t>2/400/K4/2009/5105794412</t>
  </si>
  <si>
    <t>5105794412/00002/2009/00400</t>
  </si>
  <si>
    <t>1/400/K4/2009/5105803420</t>
  </si>
  <si>
    <t>5105803420/00001/2009/00400</t>
  </si>
  <si>
    <t>5100097742</t>
  </si>
  <si>
    <t>1/400/K4/2009/5105814422</t>
  </si>
  <si>
    <t>5105814422/00001/2009/00400</t>
  </si>
  <si>
    <t>5100108154</t>
  </si>
  <si>
    <t>Mette Korsgaard</t>
  </si>
  <si>
    <t>2/400/K4/2009/1900019096</t>
  </si>
  <si>
    <t>Mette, benzin udlæg</t>
  </si>
  <si>
    <t>1900019096</t>
  </si>
  <si>
    <t>1/400/K4/2009/5105712448</t>
  </si>
  <si>
    <t>5105712448/00001/2009/00400</t>
  </si>
  <si>
    <t>5100008928</t>
  </si>
  <si>
    <t>1/400/K4/2009/5105722754</t>
  </si>
  <si>
    <t>, Dato2009-02-04Kortnr: 6100903820, Nota: C1 2045,</t>
  </si>
  <si>
    <t>5105722754/00001/2009/00400</t>
  </si>
  <si>
    <t>5100018051</t>
  </si>
  <si>
    <t>1/400/K4/2009/5105731977</t>
  </si>
  <si>
    <t>5105731977/00001/2009/00400</t>
  </si>
  <si>
    <t>5100027170</t>
  </si>
  <si>
    <t>1/400/K4/2009/5105740328</t>
  </si>
  <si>
    <t>,BBlyfri</t>
  </si>
  <si>
    <t>5105740328/00001/2009/00400</t>
  </si>
  <si>
    <t>5100035405</t>
  </si>
  <si>
    <t>1/400/K4/2009/5105748683</t>
  </si>
  <si>
    <t>5105748683/00001/2009/00400</t>
  </si>
  <si>
    <t>5100043659</t>
  </si>
  <si>
    <t>1/400/K4/2009/5105758202</t>
  </si>
  <si>
    <t>5105758202/00001/2009/00400</t>
  </si>
  <si>
    <t>5100053069</t>
  </si>
  <si>
    <t>1/400/K4/2009/5105767298</t>
  </si>
  <si>
    <t>5105767298/00001/2009/00400</t>
  </si>
  <si>
    <t>5100062060</t>
  </si>
  <si>
    <t>1/400/K4/2009/5105774528</t>
  </si>
  <si>
    <t>, Dato2009-08-13Kortnr: 6100903820, Nota: C2 4231,</t>
  </si>
  <si>
    <t>5105774528/00001/2009/00400</t>
  </si>
  <si>
    <t>5100069201</t>
  </si>
  <si>
    <t>2/400/K4/2009/5105774528</t>
  </si>
  <si>
    <t>, Dato2009-08-21Kortnr: 6100903820, Nota: R2 8888,</t>
  </si>
  <si>
    <t>5105774528/00002/2009/00400</t>
  </si>
  <si>
    <t>3/400/K4/2009/5105774528</t>
  </si>
  <si>
    <t>, Dato2009-07-27Kortnr: 6100903821, Nota: C1 2816,</t>
  </si>
  <si>
    <t>5105774528/00003/2009/00400</t>
  </si>
  <si>
    <t>4/400/K4/2009/5105774528</t>
  </si>
  <si>
    <t>, Dato2009-07-29Kortnr: 6100903821, Nota: R2 7771,</t>
  </si>
  <si>
    <t>5105774528/00004/2009/00400</t>
  </si>
  <si>
    <t>5/400/K4/2009/5105774528</t>
  </si>
  <si>
    <t>, Dato2009-08-06Kortnr: 6100903821, Nota: C1 2874,</t>
  </si>
  <si>
    <t>5105774528/00005/2009/00400</t>
  </si>
  <si>
    <t>6/400/K4/2009/5105774528</t>
  </si>
  <si>
    <t>, Dato2009-08-21Kortnr: 6100903821, Nota: C2 4295,</t>
  </si>
  <si>
    <t>5105774528/00006/2009/00400</t>
  </si>
  <si>
    <t>1/400/K4/2009/5105783790</t>
  </si>
  <si>
    <t>5105783790/00001/2009/00400</t>
  </si>
  <si>
    <t>5100078377</t>
  </si>
  <si>
    <t>1/400/K4/2009/5105793468</t>
  </si>
  <si>
    <t>5105793468/00001/2009/00400</t>
  </si>
  <si>
    <t>5100087943</t>
  </si>
  <si>
    <t>1/400/K4/2009/5105802459</t>
  </si>
  <si>
    <t>5105802459/00001/2009/00400</t>
  </si>
  <si>
    <t>5100096814</t>
  </si>
  <si>
    <t>1/400/K4/2009/5105813210</t>
  </si>
  <si>
    <t>5105813210/00001/2009/00400</t>
  </si>
  <si>
    <t>5100107063</t>
  </si>
  <si>
    <t>1/400/K4/2009/5105712459</t>
  </si>
  <si>
    <t>Diesel, jan 09, OZ 89 275</t>
  </si>
  <si>
    <t>5105712459/00001/2009/00400</t>
  </si>
  <si>
    <t>5100008939</t>
  </si>
  <si>
    <t>2/400/K4/2009/5105712459</t>
  </si>
  <si>
    <t>Diesel, jan 09, UY 96 318</t>
  </si>
  <si>
    <t>5105712459/00002/2009/00400</t>
  </si>
  <si>
    <t>3/400/K4/2009/5105712459</t>
  </si>
  <si>
    <t>Diesel, jan 09, UT 97 507</t>
  </si>
  <si>
    <t>5105712459/00003/2009/00400</t>
  </si>
  <si>
    <t>4/400/K4/2009/5105712459</t>
  </si>
  <si>
    <t>Diesel, jan 09, ME 92 421</t>
  </si>
  <si>
    <t>5105712459/00004/2009/00400</t>
  </si>
  <si>
    <t>1/400/K4/2009/5105722774</t>
  </si>
  <si>
    <t>5105722774/00001/2009/00400</t>
  </si>
  <si>
    <t>5100018071</t>
  </si>
  <si>
    <t>2/400/K4/2009/5105722774</t>
  </si>
  <si>
    <t>5105722774/00002/2009/00400</t>
  </si>
  <si>
    <t>3/400/K4/2009/5105722774</t>
  </si>
  <si>
    <t>Diesel, UT 97 507</t>
  </si>
  <si>
    <t>5105722774/00003/2009/00400</t>
  </si>
  <si>
    <t>1/400/K4/2009/5105731997</t>
  </si>
  <si>
    <t>5105731997/00001/2009/00400</t>
  </si>
  <si>
    <t>5100027190</t>
  </si>
  <si>
    <t>2/400/K4/2009/5105731997</t>
  </si>
  <si>
    <t>5105731997/00002/2009/00400</t>
  </si>
  <si>
    <t>3/400/K4/2009/5105731997</t>
  </si>
  <si>
    <t>5105731997/00003/2009/00400</t>
  </si>
  <si>
    <t>4/400/K4/2009/5105731997</t>
  </si>
  <si>
    <t>Diesel, VX 88 884</t>
  </si>
  <si>
    <t>5105731997/00004/2009/00400</t>
  </si>
  <si>
    <t>1/400/K4/2009/5105740337</t>
  </si>
  <si>
    <t>5105740337/00001/2009/00400</t>
  </si>
  <si>
    <t>5100035414</t>
  </si>
  <si>
    <t>2/400/K4/2009/5105740337</t>
  </si>
  <si>
    <t>5105740337/00002/2009/00400</t>
  </si>
  <si>
    <t>3/400/K4/2009/5105740337</t>
  </si>
  <si>
    <t>5105740337/00003/2009/00400</t>
  </si>
  <si>
    <t>4/400/K4/2009/5105740337</t>
  </si>
  <si>
    <t>Diesel, VX  88 884</t>
  </si>
  <si>
    <t>5105740337/00004/2009/00400</t>
  </si>
  <si>
    <t>1/400/K4/2009/5105748686</t>
  </si>
  <si>
    <t>5105748686/00001/2009/00400</t>
  </si>
  <si>
    <t>5100043662</t>
  </si>
  <si>
    <t>2/400/K4/2009/5105748686</t>
  </si>
  <si>
    <t>5105748686/00002/2009/00400</t>
  </si>
  <si>
    <t>3/400/K4/2009/5105748686</t>
  </si>
  <si>
    <t>Diesel, VX 88884</t>
  </si>
  <si>
    <t>5105748686/00003/2009/00400</t>
  </si>
  <si>
    <t>1/400/K4/2009/5105758213</t>
  </si>
  <si>
    <t>,Div.diesel køb</t>
  </si>
  <si>
    <t>5105758213/00001/2009/00400</t>
  </si>
  <si>
    <t>5100053080</t>
  </si>
  <si>
    <t>1/400/K4/2009/5105767306</t>
  </si>
  <si>
    <t>,Diesel,</t>
  </si>
  <si>
    <t>5105767306/00001/2009/00400</t>
  </si>
  <si>
    <t>5100062068</t>
  </si>
  <si>
    <t>1/400/K4/2009/5105774540</t>
  </si>
  <si>
    <t>, Dato2009-08-04Kortnr: 6100788882, Nota: C3 7302,</t>
  </si>
  <si>
    <t>5105774540/00001/2009/00400</t>
  </si>
  <si>
    <t>5100069213</t>
  </si>
  <si>
    <t>2/400/K4/2009/5105774540</t>
  </si>
  <si>
    <t>, Dato2009-08-18Kortnr: 6100788882, Nota: R2 8725,</t>
  </si>
  <si>
    <t>5105774540/00002/2009/00400</t>
  </si>
  <si>
    <t>3/400/K4/2009/5105774540</t>
  </si>
  <si>
    <t>, Dato2009-08-20Kortnr: 6100788882, Nota: C1 2961,</t>
  </si>
  <si>
    <t>5105774540/00003/2009/00400</t>
  </si>
  <si>
    <t>4/400/K4/2009/5105774540</t>
  </si>
  <si>
    <t>, Dato2009-07-27Kortnr: 6101174354, Nota: C3 7150,</t>
  </si>
  <si>
    <t>5105774540/00004/2009/00400</t>
  </si>
  <si>
    <t>5/400/K4/2009/5105774540</t>
  </si>
  <si>
    <t>, Dato2009-08-04Kortnr: 6101174354, Nota: C4 6556,</t>
  </si>
  <si>
    <t>5105774540/00005/2009/00400</t>
  </si>
  <si>
    <t>6/400/K4/2009/5105774540</t>
  </si>
  <si>
    <t>, Dato2009-08-14Kortnr: 6101174354, Nota: C4 6679,</t>
  </si>
  <si>
    <t>5105774540/00006/2009/00400</t>
  </si>
  <si>
    <t>7/400/K4/2009/5105774540</t>
  </si>
  <si>
    <t>, Dato2009-08-17Kortnr: 6101687515, Nota: R2 8661,</t>
  </si>
  <si>
    <t>5105774540/00007/2009/00400</t>
  </si>
  <si>
    <t>8/400/K4/2009/5105774540</t>
  </si>
  <si>
    <t>, Dato2009-07-29Kortnr: 6102842832, Nota: R2 7778,</t>
  </si>
  <si>
    <t>5105774540/00008/2009/00400</t>
  </si>
  <si>
    <t>9/400/K4/2009/5105774540</t>
  </si>
  <si>
    <t>5105774540/00009/2009/00400</t>
  </si>
  <si>
    <t>10/400/K4/2009/5105774540</t>
  </si>
  <si>
    <t>, Dato2009-08-03Kortnr: 6102842832, Nota: R2 7969,</t>
  </si>
  <si>
    <t>5105774540/00010/2009/00400</t>
  </si>
  <si>
    <t>11/400/K4/2009/5105774540</t>
  </si>
  <si>
    <t>, Dato2009-08-11Kortnr: 6102842832, Nota: R2 8369,</t>
  </si>
  <si>
    <t>5105774540/00011/2009/00400</t>
  </si>
  <si>
    <t>12/400/K4/2009/5105774540</t>
  </si>
  <si>
    <t>, Dato2009-08-18Kortnr: 6102842832, Nota: R2 8704,</t>
  </si>
  <si>
    <t>5105774540/00012/2009/00400</t>
  </si>
  <si>
    <t>1/400/K4/2009/5105783792</t>
  </si>
  <si>
    <t>, Dato2009-09-04Kortnr: 6100788882, Nota: C3 7734,</t>
  </si>
  <si>
    <t>5105783792/00001/2009/00400</t>
  </si>
  <si>
    <t>5100078379</t>
  </si>
  <si>
    <t>1/400/K4/2009/5105793474</t>
  </si>
  <si>
    <t>5105793474/00001/2009/00400</t>
  </si>
  <si>
    <t>5100087949</t>
  </si>
  <si>
    <t>2/400/K4/2009/5105793474</t>
  </si>
  <si>
    <t>5105793474/00002/2009/00400</t>
  </si>
  <si>
    <t>3/400/K4/2009/5105793474</t>
  </si>
  <si>
    <t>5105793474/00003/2009/00400</t>
  </si>
  <si>
    <t>4/400/K4/2009/5105793474</t>
  </si>
  <si>
    <t>5105793474/00004/2009/00400</t>
  </si>
  <si>
    <t>5/400/K4/2009/5105793474</t>
  </si>
  <si>
    <t>5105793474/00005/2009/00400</t>
  </si>
  <si>
    <t>6/400/K4/2009/5105793474</t>
  </si>
  <si>
    <t>5105793474/00006/2009/00400</t>
  </si>
  <si>
    <t>7/400/K4/2009/5105793474</t>
  </si>
  <si>
    <t>5105793474/00007/2009/00400</t>
  </si>
  <si>
    <t>8/400/K4/2009/5105793474</t>
  </si>
  <si>
    <t>5105793474/00008/2009/00400</t>
  </si>
  <si>
    <t>9/400/K4/2009/5105793474</t>
  </si>
  <si>
    <t>5105793474/00009/2009/00400</t>
  </si>
  <si>
    <t>10/400/K4/2009/5105793474</t>
  </si>
  <si>
    <t>5105793474/00010/2009/00400</t>
  </si>
  <si>
    <t>11/400/K4/2009/5105793474</t>
  </si>
  <si>
    <t>5105793474/00011/2009/00400</t>
  </si>
  <si>
    <t>1/400/K4/2009/5105802462</t>
  </si>
  <si>
    <t>5105802462/00001/2009/00400</t>
  </si>
  <si>
    <t>5100096817</t>
  </si>
  <si>
    <t>2/400/K4/2009/5105802462</t>
  </si>
  <si>
    <t>5105802462/00002/2009/00400</t>
  </si>
  <si>
    <t>3/400/K4/2009/5105802462</t>
  </si>
  <si>
    <t>5105802462/00003/2009/00400</t>
  </si>
  <si>
    <t>4/400/K4/2009/5105802462</t>
  </si>
  <si>
    <t>5105802462/00004/2009/00400</t>
  </si>
  <si>
    <t>5/400/K4/2009/5105802462</t>
  </si>
  <si>
    <t>5105802462/00005/2009/00400</t>
  </si>
  <si>
    <t>6/400/K4/2009/5105802462</t>
  </si>
  <si>
    <t>5105802462/00006/2009/00400</t>
  </si>
  <si>
    <t>7/400/K4/2009/5105802462</t>
  </si>
  <si>
    <t>5105802462/00007/2009/00400</t>
  </si>
  <si>
    <t>8/400/K4/2009/5105802462</t>
  </si>
  <si>
    <t>5105802462/00008/2009/00400</t>
  </si>
  <si>
    <t>9/400/K4/2009/5105802462</t>
  </si>
  <si>
    <t>VASKEKORT</t>
  </si>
  <si>
    <t>5105802462/00009/2009/00400</t>
  </si>
  <si>
    <t>10/400/K4/2009/5105802462</t>
  </si>
  <si>
    <t>5105802462/00010/2009/00400</t>
  </si>
  <si>
    <t>1/400/K4/2009/5105813214</t>
  </si>
  <si>
    <t>5105813214/00001/2009/00400</t>
  </si>
  <si>
    <t>5100107067</t>
  </si>
  <si>
    <t>5105618743/00001/2008/00400</t>
  </si>
  <si>
    <t>1/400/K4/2008/5105627676</t>
  </si>
  <si>
    <t>5105627676/00001/2008/00400</t>
  </si>
  <si>
    <t>1/400/K4/2008/5105635970</t>
  </si>
  <si>
    <t>5105635970/00001/2008/00400</t>
  </si>
  <si>
    <t>1/400/K4/2008/5105645096</t>
  </si>
  <si>
    <t>, Dato2008-05-30Kortnr: 6100903820, Nota: C6 0268,</t>
  </si>
  <si>
    <t>5105645096/00001/2008/00400</t>
  </si>
  <si>
    <t>1/400/K4/2008/5105654197</t>
  </si>
  <si>
    <t>Diesel</t>
  </si>
  <si>
    <t>5105654197/00001/2008/00400</t>
  </si>
  <si>
    <t>1/400/K4/2008/5105660958</t>
  </si>
  <si>
    <t>, Dato2008-08-08Kortnr: 6102149199, Nota: R1 6636,</t>
  </si>
  <si>
    <t>5105660958/00001/2008/00400</t>
  </si>
  <si>
    <t>1/400/K4/2008/5105670104</t>
  </si>
  <si>
    <t>,blyfri div.,</t>
  </si>
  <si>
    <t>5105670104/00001/2008/00400</t>
  </si>
  <si>
    <t>1/400/K4/2008/5105680392</t>
  </si>
  <si>
    <t>div.blyfri</t>
  </si>
  <si>
    <t>5105680392/00001/2008/00400</t>
  </si>
  <si>
    <t>1/400/K4/2008/5105689305</t>
  </si>
  <si>
    <t>5105689305/00001/2008/00400</t>
  </si>
  <si>
    <t>5100087544</t>
  </si>
  <si>
    <t>1609051000</t>
  </si>
  <si>
    <t>Rådgivning, Hjælpemidler &amp; Genoptræning</t>
  </si>
  <si>
    <t>1/400/K4/2008/3000006100</t>
  </si>
  <si>
    <t>0020/1/400/K4/2008/3000006100</t>
  </si>
  <si>
    <t>2/400/K4/2008/3000008030</t>
  </si>
  <si>
    <t>0020/2/400/K4/2008/3000008030</t>
  </si>
  <si>
    <t>BJØRN NIELSEN HOSPITALSARTIKLER A/S</t>
  </si>
  <si>
    <t>1/400/K4/2008/5105701577</t>
  </si>
  <si>
    <t>Klarkludspresser 42399/0009,0010</t>
  </si>
  <si>
    <t>5105701577/00001/2008/00400</t>
  </si>
  <si>
    <t>5100099284</t>
  </si>
  <si>
    <t>BORNHOLMS BREMSE- OG KOBLINGSSERVIC</t>
  </si>
  <si>
    <t>1/400/K4/2008/5105629788</t>
  </si>
  <si>
    <t>Pæreskift</t>
  </si>
  <si>
    <t>5105629788/00001/2008/00400</t>
  </si>
  <si>
    <t>1/400/K4/2008/5105680507</t>
  </si>
  <si>
    <t>Kølervæske og olie</t>
  </si>
  <si>
    <t>5105680507/00001/2008/00400</t>
  </si>
  <si>
    <t>K.R. HOSPITALSUDSTYR A/S</t>
  </si>
  <si>
    <t>1/400/K4/2008/5105699828</t>
  </si>
  <si>
    <t>Løs beslag/sidehængt sengehest</t>
  </si>
  <si>
    <t>5105699828/00001/2008/00400</t>
  </si>
  <si>
    <t>5100097670</t>
  </si>
  <si>
    <t>MIDTBORNHOLMS AUTO A/S</t>
  </si>
  <si>
    <t>1/400/K4/2008/5105641623</t>
  </si>
  <si>
    <t>4 hjul skiftet</t>
  </si>
  <si>
    <t>5105641623/00001/2008/00400</t>
  </si>
  <si>
    <t>1/400/K4/2008/5105602656</t>
  </si>
  <si>
    <t>, Dato2007-12-18, Nota: R2 7595 OZ 89 275</t>
  </si>
  <si>
    <t>5105602656/00001/2008/00400</t>
  </si>
  <si>
    <t>3/400/K4/2008/5105602656</t>
  </si>
  <si>
    <t>Dato2008-01-02, Nota: R2 8222,</t>
  </si>
  <si>
    <t>5105602656/00003/2008/00400</t>
  </si>
  <si>
    <t>4/400/K4/2008/5105602656</t>
  </si>
  <si>
    <t>Dato2008-01-08, Nota: C3 0226,</t>
  </si>
  <si>
    <t>5105602656/00004/2008/00400</t>
  </si>
  <si>
    <t>5/400/K4/2008/5105602656</t>
  </si>
  <si>
    <t>Dato2008-01-17, Nota: C3 0323,</t>
  </si>
  <si>
    <t>5105602656/00005/2008/00400</t>
  </si>
  <si>
    <t>6/400/K4/2008/5105602656</t>
  </si>
  <si>
    <t>Dato2007-12-20, Nota: R2 7767, ME 92 421</t>
  </si>
  <si>
    <t>5105602656/00006/2008/00400</t>
  </si>
  <si>
    <t>7/400/K4/2008/5105602656</t>
  </si>
  <si>
    <t>Dato2008-01-03, Nota: R2 8281,</t>
  </si>
  <si>
    <t>5105602656/00007/2008/00400</t>
  </si>
  <si>
    <t>8/400/K4/2008/5105602656</t>
  </si>
  <si>
    <t>Dato2008-01-09, Nota: R1 3981,</t>
  </si>
  <si>
    <t>5105602656/00008/2008/00400</t>
  </si>
  <si>
    <t>9/400/K4/2008/5105602656</t>
  </si>
  <si>
    <t>Dato2008-01-15, Nota: R2 8851,</t>
  </si>
  <si>
    <t>5105602656/00009/2008/00400</t>
  </si>
  <si>
    <t>10/400/K4/2008/5105602656</t>
  </si>
  <si>
    <t>Dato2008-01-18, Nota: R2 9004,</t>
  </si>
  <si>
    <t>5105602656/00010/2008/00400</t>
  </si>
  <si>
    <t>11/400/K4/2008/5105602656</t>
  </si>
  <si>
    <t>Dato2008-01-23, Nota: R2 9262,</t>
  </si>
  <si>
    <t>5105602656/00011/2008/00400</t>
  </si>
  <si>
    <t>12/400/K4/2008/5105602656</t>
  </si>
  <si>
    <t>Dato2007-12-17, Nota: C3 0135, UY 96 318</t>
  </si>
  <si>
    <t>5105602656/00012/2008/00400</t>
  </si>
  <si>
    <t>13/400/K4/2008/5105602656</t>
  </si>
  <si>
    <t>Dato2007-12-28, Nota: C4 0098,</t>
  </si>
  <si>
    <t>5105602656/00013/2008/00400</t>
  </si>
  <si>
    <t>14/400/K4/2008/5105602656</t>
  </si>
  <si>
    <t>Dato2008-01-09, Nota: C3 0231,</t>
  </si>
  <si>
    <t>5105602656/00014/2008/00400</t>
  </si>
  <si>
    <t>15/400/K4/2008/5105602656</t>
  </si>
  <si>
    <t>Dato2008-01-15, Nota: C3 0303,</t>
  </si>
  <si>
    <t>5105602656/00015/2008/00400</t>
  </si>
  <si>
    <t>1/400/K4/2008/5105610283</t>
  </si>
  <si>
    <t>Diesel ME 92 421, OZ 89 275, UY 96 318 feb 08</t>
  </si>
  <si>
    <t>5105610283/00001/2008/00400</t>
  </si>
  <si>
    <t>1/400/K4/2008/5105618744</t>
  </si>
  <si>
    <t>OZ 89 275</t>
  </si>
  <si>
    <t>5105618744/00001/2008/00400</t>
  </si>
  <si>
    <t>2/400/K4/2008/5105618744</t>
  </si>
  <si>
    <t>5105618744/00002/2008/00400</t>
  </si>
  <si>
    <t>3/400/K4/2008/5105618744</t>
  </si>
  <si>
    <t>5105618744/00003/2008/00400</t>
  </si>
  <si>
    <t>4/400/K4/2008/5105618744</t>
  </si>
  <si>
    <t>ME 92 421</t>
  </si>
  <si>
    <t>5105618744/00004/2008/00400</t>
  </si>
  <si>
    <t>5/400/K4/2008/5105618744</t>
  </si>
  <si>
    <t>5105618744/00005/2008/00400</t>
  </si>
  <si>
    <t>6/400/K4/2008/5105618744</t>
  </si>
  <si>
    <t>5105618744/00006/2008/00400</t>
  </si>
  <si>
    <t>7/400/K4/2008/5105618744</t>
  </si>
  <si>
    <t>UY 96 318</t>
  </si>
  <si>
    <t>5105618744/00007/2008/00400</t>
  </si>
  <si>
    <t>8/400/K4/2008/5105618744</t>
  </si>
  <si>
    <t>5105618744/00008/2008/00400</t>
  </si>
  <si>
    <t>9/400/K4/2008/5105618744</t>
  </si>
  <si>
    <t>5105618744/00009/2008/00400</t>
  </si>
  <si>
    <t>10/400/K4/2008/5105618744</t>
  </si>
  <si>
    <t>5105618744/00010/2008/00400</t>
  </si>
  <si>
    <t>3/400/K4/2008/5105627673</t>
  </si>
  <si>
    <t>Diesel - OZ 89 275 - ME 92 421 - UY 96 318</t>
  </si>
  <si>
    <t>5105627673/00003/2008/00400</t>
  </si>
  <si>
    <t>1/400/K4/2008/5105635955</t>
  </si>
  <si>
    <t>Diesel, OZ 89275</t>
  </si>
  <si>
    <t>5105635955/00001/2008/00400</t>
  </si>
  <si>
    <t>2/400/K4/2008/5105635955</t>
  </si>
  <si>
    <t>Diesel, ME 92421</t>
  </si>
  <si>
    <t>5105635955/00002/2008/00400</t>
  </si>
  <si>
    <t>3/400/K4/2008/5105635955</t>
  </si>
  <si>
    <t>Diesel, Me 92421</t>
  </si>
  <si>
    <t>5105635955/00003/2008/00400</t>
  </si>
  <si>
    <t>4/400/K4/2008/5105635955</t>
  </si>
  <si>
    <t>5105635955/00004/2008/00400</t>
  </si>
  <si>
    <t>5/400/K4/2008/5105635955</t>
  </si>
  <si>
    <t>5105635955/00005/2008/00400</t>
  </si>
  <si>
    <t>6/400/K4/2008/5105635955</t>
  </si>
  <si>
    <t>Diesel, UY 96318</t>
  </si>
  <si>
    <t>5105635955/00006/2008/00400</t>
  </si>
  <si>
    <t>7/400/K4/2008/5105635955</t>
  </si>
  <si>
    <t>5105635955/00007/2008/00400</t>
  </si>
  <si>
    <t>8/400/K4/2008/5105635955</t>
  </si>
  <si>
    <t>5105635955/00008/2008/00400</t>
  </si>
  <si>
    <t>1/400/K4/2008/5105645107</t>
  </si>
  <si>
    <t>Diesel, OZ 89 275</t>
  </si>
  <si>
    <t>5105645107/00001/2008/00400</t>
  </si>
  <si>
    <t>2/400/K4/2008/5105645107</t>
  </si>
  <si>
    <t>Diesel, ME 92 421</t>
  </si>
  <si>
    <t>5105645107/00002/2008/00400</t>
  </si>
  <si>
    <t>3/400/K4/2008/5105645107</t>
  </si>
  <si>
    <t>5105645107/00003/2008/00400</t>
  </si>
  <si>
    <t>1/400/K4/2008/5105654211</t>
  </si>
  <si>
    <t>5105654211/00001/2008/00400</t>
  </si>
  <si>
    <t>2/400/K4/2008/5105654211</t>
  </si>
  <si>
    <t>5105654211/00002/2008/00400</t>
  </si>
  <si>
    <t>3/400/K4/2008/5105654211</t>
  </si>
  <si>
    <t>5105654211/00003/2008/00400</t>
  </si>
  <si>
    <t>1/400/K4/2008/5105660972</t>
  </si>
  <si>
    <t>, Dato2008-07-25Kortnr: 6100788882, Nota: C4 2283,</t>
  </si>
  <si>
    <t>5105660972/00001/2008/00400</t>
  </si>
  <si>
    <t>2/400/K4/2008/5105660972</t>
  </si>
  <si>
    <t>, Dato2008-08-06Kortnr: 6100788882, Nota: C4 2437,</t>
  </si>
  <si>
    <t>5105660972/00002/2008/00400</t>
  </si>
  <si>
    <t>3/400/K4/2008/5105660972</t>
  </si>
  <si>
    <t>, Dato2008-08-20Kortnr: 6100788882, Nota: C4 2611,</t>
  </si>
  <si>
    <t>5105660972/00003/2008/00400</t>
  </si>
  <si>
    <t>4/400/K4/2008/5105660972</t>
  </si>
  <si>
    <t>, Dato2008-08-05Kortnr: 6100788883, Nota: R2 0137,</t>
  </si>
  <si>
    <t>5105660972/00004/2008/00400</t>
  </si>
  <si>
    <t>5/400/K4/2008/5105660972</t>
  </si>
  <si>
    <t>, Dato2008-08-09Kortnr: 6100788883, Nota: R2 0378,</t>
  </si>
  <si>
    <t>5105660972/00005/2008/00400</t>
  </si>
  <si>
    <t>6/400/K4/2008/5105660972</t>
  </si>
  <si>
    <t>, Dato2008-08-19Kortnr: 6100788883, Nota: R2 0923,</t>
  </si>
  <si>
    <t>5105660972/00006/2008/00400</t>
  </si>
  <si>
    <t>7/400/K4/2008/5105660972</t>
  </si>
  <si>
    <t>, Dato2008-07-24Kortnr: 6101174354, Nota: C4 2273,</t>
  </si>
  <si>
    <t>5105660972/00007/2008/00400</t>
  </si>
  <si>
    <t>8/400/K4/2008/5105660972</t>
  </si>
  <si>
    <t>, Dato2008-07-30Kortnr: 6101174354, Nota: C3 2706,</t>
  </si>
  <si>
    <t>5105660972/00008/2008/00400</t>
  </si>
  <si>
    <t>9/400/K4/2008/5105660972</t>
  </si>
  <si>
    <t>, Dato2008-08-11Kortnr: 6101174354, Nota: R2 0479,</t>
  </si>
  <si>
    <t>5105660972/00009/2008/00400</t>
  </si>
  <si>
    <t>10/400/K4/2008/5105660972</t>
  </si>
  <si>
    <t>, Dato2008-08-19Kortnr: 6101174354, Nota: C3 2991,</t>
  </si>
  <si>
    <t>5105660972/00010/2008/00400</t>
  </si>
  <si>
    <t>11/400/K4/2008/5105660972</t>
  </si>
  <si>
    <t>, Dato2008-07-24Kortnr: 6101687515, Nota: C3 2625,</t>
  </si>
  <si>
    <t>5105660972/00011/2008/00400</t>
  </si>
  <si>
    <t>12/400/K4/2008/5105660972</t>
  </si>
  <si>
    <t>, Dato2008-08-04Kortnr: 6101687515, Nota: C3 2793,</t>
  </si>
  <si>
    <t>5105660972/00012/2008/00400</t>
  </si>
  <si>
    <t>1/400/K4/2008/5105670107</t>
  </si>
  <si>
    <t>Dielsel, OZ 89 275</t>
  </si>
  <si>
    <t>5105670107/00001/2008/00400</t>
  </si>
  <si>
    <t>2/400/K4/2008/5105670107</t>
  </si>
  <si>
    <t>Dielsel, ME 92 421</t>
  </si>
  <si>
    <t>5105670107/00002/2008/00400</t>
  </si>
  <si>
    <t>3/400/K4/2008/5105670107</t>
  </si>
  <si>
    <t>Dielsel, UY 96 318</t>
  </si>
  <si>
    <t>5105670107/00003/2008/00400</t>
  </si>
  <si>
    <t>1/400/K4/2008/5105680393</t>
  </si>
  <si>
    <t>5105680393/00001/2008/00400</t>
  </si>
  <si>
    <t>2/400/K4/2008/5105680393</t>
  </si>
  <si>
    <t>5105680393/00002/2008/00400</t>
  </si>
  <si>
    <t>3/400/K4/2008/5105680393</t>
  </si>
  <si>
    <t>Diesel, UT 97507</t>
  </si>
  <si>
    <t>5105680393/00003/2008/00400</t>
  </si>
  <si>
    <t>1/400/K4/2008/5105689308</t>
  </si>
  <si>
    <t>5105689308/00001/2008/00400</t>
  </si>
  <si>
    <t>5100087547</t>
  </si>
  <si>
    <t>2/400/K4/2008/5105689308</t>
  </si>
  <si>
    <t>5105689308/00002/2008/00400</t>
  </si>
  <si>
    <t>3/400/K4/2008/5105689308</t>
  </si>
  <si>
    <t>Diesel, UY 96 318</t>
  </si>
  <si>
    <t>5105689308/00003/2008/00400</t>
  </si>
  <si>
    <t>1/400/K4/2008/5105700065</t>
  </si>
  <si>
    <t>Diesel OZ 89 275, november 08</t>
  </si>
  <si>
    <t>5105700065/00001/2008/00400</t>
  </si>
  <si>
    <t>5100097907</t>
  </si>
  <si>
    <t>2/400/K4/2008/5105700065</t>
  </si>
  <si>
    <t>Diesel UY 96 318, november 08</t>
  </si>
  <si>
    <t>5105700065/00002/2008/00400</t>
  </si>
  <si>
    <t>4/400/K4/2008/5105700065</t>
  </si>
  <si>
    <t>Diesel ME 92 421, november 08</t>
  </si>
  <si>
    <t>5105700065/00004/2008/00400</t>
  </si>
  <si>
    <t>1609052000</t>
  </si>
  <si>
    <t>Adm. Hjælpemidler &amp; Genoptræning</t>
  </si>
  <si>
    <t>16/400/K4/2008/5105602656</t>
  </si>
  <si>
    <t>Dato2007-12-17, Nota: C3 0138,  Berligo UT 97 507</t>
  </si>
  <si>
    <t>5105602656/00016/2008/00400</t>
  </si>
  <si>
    <t>17/400/K4/2008/5105602656</t>
  </si>
  <si>
    <t>Dato2007-12-21, Nota: C4 0044,</t>
  </si>
  <si>
    <t>5105602656/00017/2008/00400</t>
  </si>
  <si>
    <t>18/400/K4/2008/5105602656</t>
  </si>
  <si>
    <t>Dato2008-01-04, Nota: C3 0183,</t>
  </si>
  <si>
    <t>5105602656/00018/2008/00400</t>
  </si>
  <si>
    <t>19/400/K4/2008/5105602656</t>
  </si>
  <si>
    <t>Dato2008-01-10, Nota: C3 0250,</t>
  </si>
  <si>
    <t>5105602656/00019/2008/00400</t>
  </si>
  <si>
    <t>20/400/K4/2008/5105602656</t>
  </si>
  <si>
    <t>Dato2008-01-15, Nota: C3 0299,</t>
  </si>
  <si>
    <t>5105602656/00020/2008/00400</t>
  </si>
  <si>
    <t>2/400/K4/2008/5105610283</t>
  </si>
  <si>
    <t>Diesel Berlingo, feb 08</t>
  </si>
  <si>
    <t>5105610283/00002/2008/00400</t>
  </si>
  <si>
    <t>11/400/K4/2008/5105618744</t>
  </si>
  <si>
    <t>UT 97 507</t>
  </si>
  <si>
    <t>5105618744/00011/2008/00400</t>
  </si>
  <si>
    <t>12/400/K4/2008/5105618744</t>
  </si>
  <si>
    <t>5105618744/00012/2008/00400</t>
  </si>
  <si>
    <t>13/400/K4/2008/5105618744</t>
  </si>
  <si>
    <t>5105618744/00013/2008/00400</t>
  </si>
  <si>
    <t>2/400/K4/2008/5105627673</t>
  </si>
  <si>
    <t>Diesel - Berlingo UT 97 507</t>
  </si>
  <si>
    <t>5105627673/00002/2008/00400</t>
  </si>
  <si>
    <t>9/400/K4/2008/5105635955</t>
  </si>
  <si>
    <t>5105635955/00009/2008/00400</t>
  </si>
  <si>
    <t>10/400/K4/2008/5105635955</t>
  </si>
  <si>
    <t>diesel, UT 97507</t>
  </si>
  <si>
    <t>5105635955/00010/2008/00400</t>
  </si>
  <si>
    <t>4/400/K4/2008/5105654211</t>
  </si>
  <si>
    <t>Diesel, UT 97507, Berlingo</t>
  </si>
  <si>
    <t>5105654211/00004/2008/00400</t>
  </si>
  <si>
    <t>4/400/K4/2008/5105670107</t>
  </si>
  <si>
    <t>Dielsel, Berlingo UT97507</t>
  </si>
  <si>
    <t>5105670107/00004/2008/00400</t>
  </si>
  <si>
    <t>4/400/K4/2008/5105689308</t>
  </si>
  <si>
    <t>Diesel, Berlingo</t>
  </si>
  <si>
    <t>5105689308/00004/2008/00400</t>
  </si>
  <si>
    <t>3/400/K4/2008/5105700065</t>
  </si>
  <si>
    <t>Diesel Berlingo, november 08</t>
  </si>
  <si>
    <t>5105700065/00003/2008/00400</t>
  </si>
  <si>
    <t>1/400/K4/2008/5105630408</t>
  </si>
  <si>
    <t>Køb af benzin</t>
  </si>
  <si>
    <t>5105630408/00001/2008/00400</t>
  </si>
  <si>
    <t>1/400/K4/2008/5105637645</t>
  </si>
  <si>
    <t>5105637645/00001/2008/00400</t>
  </si>
  <si>
    <t>1/400/K4/2008/5105681720</t>
  </si>
  <si>
    <t>Køb af benzin - Steen</t>
  </si>
  <si>
    <t>5105681720/00001/2008/00400</t>
  </si>
  <si>
    <t>1/400/K4/2008/5105710224</t>
  </si>
  <si>
    <t>Køb af benzin 21/12-08</t>
  </si>
  <si>
    <t>5105710224/00001/2008/00400</t>
  </si>
  <si>
    <t>5100101154</t>
  </si>
  <si>
    <t>1/400/K4/2008/5105656404</t>
  </si>
  <si>
    <t>Køb af motordiesel - Plantagevejen 17</t>
  </si>
  <si>
    <t>5105656404/00001/2008/00400</t>
  </si>
  <si>
    <t>1902100100</t>
  </si>
  <si>
    <t>Miljøbeskyttelse, fælles formål</t>
  </si>
  <si>
    <t>1/400/K4/2008/5105603588</t>
  </si>
  <si>
    <t>Kortnr = 80109253060014, UK 88 527 NISSAN Notanr =</t>
  </si>
  <si>
    <t>5105603588/00001/2008/00400</t>
  </si>
  <si>
    <t>2/400/K4/2008/5105603588</t>
  </si>
  <si>
    <t>5105603588/00002/2008/00400</t>
  </si>
  <si>
    <t>3/400/K4/2008/5105603588</t>
  </si>
  <si>
    <t>Kortnr = 80109253060044, PEUGEOT 307 Notanr = 3305</t>
  </si>
  <si>
    <t>5105603588/00003/2008/00400</t>
  </si>
  <si>
    <t>4/400/K4/2008/5105603588</t>
  </si>
  <si>
    <t>Kortnr = 80109253060044, PEUGEOT 307 Notanr = 3321</t>
  </si>
  <si>
    <t>5105603588/00004/2008/00400</t>
  </si>
  <si>
    <t>5/400/K4/2008/5105603588</t>
  </si>
  <si>
    <t>Kortnr = 80109253060044, PEUGEOT 307 Notanr = 3303</t>
  </si>
  <si>
    <t>5105603588/00005/2008/00400</t>
  </si>
  <si>
    <t>6/400/K4/2008/5105603588</t>
  </si>
  <si>
    <t>5105603588/00006/2008/00400</t>
  </si>
  <si>
    <t>7/400/K4/2008/5105603588</t>
  </si>
  <si>
    <t>Kortnr = 80109253060062, SM 94 940 PEUGEOT PARTNER</t>
  </si>
  <si>
    <t>5105603588/00007/2008/00400</t>
  </si>
  <si>
    <t>8/400/K4/2008/5105603588</t>
  </si>
  <si>
    <t>Kortnr = 80109253060072, SM 94 949 OPEL ZAFIRA Not</t>
  </si>
  <si>
    <t>5105603588/00008/2008/00400</t>
  </si>
  <si>
    <t>9/400/K4/2008/5105603588</t>
  </si>
  <si>
    <t>5105603588/00009/2008/00400</t>
  </si>
  <si>
    <t>10/400/K4/2008/5105603588</t>
  </si>
  <si>
    <t>5105603588/00010/2008/00400</t>
  </si>
  <si>
    <t>1/400/K4/2008/5105612173</t>
  </si>
  <si>
    <t>Benzin/diesel til bilerne</t>
  </si>
  <si>
    <t>5105612173/00001/2008/00400</t>
  </si>
  <si>
    <t>1/400/K4/2008/5105619159</t>
  </si>
  <si>
    <t>5105619159/00001/2008/00400</t>
  </si>
  <si>
    <t>1/400/K4/2008/5105628789</t>
  </si>
  <si>
    <t>Kortnr = 80109253060044, PEUGEOT 307 Notanr = 3308</t>
  </si>
  <si>
    <t>5105628789/00001/2008/00400</t>
  </si>
  <si>
    <t>1/400/K4/2008/5105636874</t>
  </si>
  <si>
    <t>5105636874/00001/2008/00400</t>
  </si>
  <si>
    <t>1/400/K4/2008/5105645842</t>
  </si>
  <si>
    <t>Diesel/Benzin</t>
  </si>
  <si>
    <t>5105645842/00001/2008/00400</t>
  </si>
  <si>
    <t>1/400/K4/2008/5105654497</t>
  </si>
  <si>
    <t>Brændstof afhentet juni 2008</t>
  </si>
  <si>
    <t>5105654497/00001/2008/00400</t>
  </si>
  <si>
    <t>1/400/K4/2008/5105661660</t>
  </si>
  <si>
    <t>Benzin, juli 2008</t>
  </si>
  <si>
    <t>5105661660/00001/2008/00400</t>
  </si>
  <si>
    <t>1/400/K4/2008/5105670697</t>
  </si>
  <si>
    <t>Benzin/ august-sept. 2008</t>
  </si>
  <si>
    <t>5105670697/00001/2008/00400</t>
  </si>
  <si>
    <t>1/400/K4/2008/5105681613</t>
  </si>
  <si>
    <t>Benzin, Diesel 26.09-14.10-2008</t>
  </si>
  <si>
    <t>5105681613/00001/2008/00400</t>
  </si>
  <si>
    <t>1/400/K4/2008/5105692795</t>
  </si>
  <si>
    <t>5105692795/00001/2008/00400</t>
  </si>
  <si>
    <t>5100090935</t>
  </si>
  <si>
    <t>2/400/K4/2008/5105692795</t>
  </si>
  <si>
    <t>5105692795/00002/2008/00400</t>
  </si>
  <si>
    <t>1903050100</t>
  </si>
  <si>
    <t>Veje, fælles formål</t>
  </si>
  <si>
    <t>1/400/K4/2008/5105619166</t>
  </si>
  <si>
    <t>Bezin</t>
  </si>
  <si>
    <t>5105619166/00001/2008/00400</t>
  </si>
  <si>
    <t>1/400/K4/2008/5105645838</t>
  </si>
  <si>
    <t>Benzin til Vej's biler</t>
  </si>
  <si>
    <t>5105645838/00001/2008/00400</t>
  </si>
  <si>
    <t>1903050300</t>
  </si>
  <si>
    <t>Vejvedligeholdelse</t>
  </si>
  <si>
    <t>1/400/K4/2008/5105603587</t>
  </si>
  <si>
    <t>Kortnr = 80110463420012, RY 89 976 FORD GALAXY Not</t>
  </si>
  <si>
    <t>5105603587/00001/2008/00400</t>
  </si>
  <si>
    <t>2/400/K4/2008/5105603587</t>
  </si>
  <si>
    <t>Kortnr = 80110463420032, SUZUKI VITARA Notanr = 33</t>
  </si>
  <si>
    <t>5105603587/00002/2008/00400</t>
  </si>
  <si>
    <t>3/400/K4/2008/5105603587</t>
  </si>
  <si>
    <t>5105603587/00003/2008/00400</t>
  </si>
  <si>
    <t>4/400/K4/2008/5105603587</t>
  </si>
  <si>
    <t>Kortnr = 80110463420032, SUZUKI VITARA Notanr = 31</t>
  </si>
  <si>
    <t>5105603587/00004/2008/00400</t>
  </si>
  <si>
    <t>5/400/K4/2008/5105603587</t>
  </si>
  <si>
    <t>5105603587/00005/2008/00400</t>
  </si>
  <si>
    <t>1/400/K4/2008/5105612172</t>
  </si>
  <si>
    <t>Kortnr = 80110463420032, SUZUKI VITARA</t>
  </si>
  <si>
    <t>5105612172/00001/2008/00400</t>
  </si>
  <si>
    <t>1/400/K4/2008/5105628782</t>
  </si>
  <si>
    <t>5105628782/00001/2008/00400</t>
  </si>
  <si>
    <t>2/400/K4/2008/5105628782</t>
  </si>
  <si>
    <t>5105628782/00002/2008/00400</t>
  </si>
  <si>
    <t>3/400/K4/2008/5105628782</t>
  </si>
  <si>
    <t>5105628782/00003/2008/00400</t>
  </si>
  <si>
    <t>4/400/K4/2008/5105628782</t>
  </si>
  <si>
    <t>5105628782/00004/2008/00400</t>
  </si>
  <si>
    <t>1/400/K4/2008/5105661674</t>
  </si>
  <si>
    <t>5105661674/00001/2008/00400</t>
  </si>
  <si>
    <t>1/400/K4/2008/5105670701</t>
  </si>
  <si>
    <t>5105670701/00001/2008/00400</t>
  </si>
  <si>
    <t>1/400/K4/2008/5105681598</t>
  </si>
  <si>
    <t>Benzin til bilerne</t>
  </si>
  <si>
    <t>5105681598/00001/2008/00400</t>
  </si>
  <si>
    <t>1/400/K4/2008/5105692791</t>
  </si>
  <si>
    <t>5105692791/00001/2008/00400</t>
  </si>
  <si>
    <t>5100090931</t>
  </si>
  <si>
    <t>1/400/K4/2008/5105601324</t>
  </si>
  <si>
    <t>Kortnr.:  851180, Kode: DK, Vejl. pris: 10,37 Kr./</t>
  </si>
  <si>
    <t>5105601324/00001/2008/00400</t>
  </si>
  <si>
    <t>2/400/K4/2008/5105601324</t>
  </si>
  <si>
    <t>Kortnr.:  851180, Kode: DK, Vejl. pris: 10,60 Kr./</t>
  </si>
  <si>
    <t>5105601324/00002/2008/00400</t>
  </si>
  <si>
    <t>1/400/K4/2008/5105618582</t>
  </si>
  <si>
    <t>Kortnr.:  851180, Kode: DK, Vejl. pris: 10,48 Kr./</t>
  </si>
  <si>
    <t>5105618582/00001/2008/00400</t>
  </si>
  <si>
    <t>1/400/K4/2008/5105689015</t>
  </si>
  <si>
    <t>Benzin - Kortnr.:  865476</t>
  </si>
  <si>
    <t>5105689015/00001/2008/00400</t>
  </si>
  <si>
    <t>5100087254</t>
  </si>
  <si>
    <t>1904001000</t>
  </si>
  <si>
    <t>Adm., Teknik- og Miljøsekretariatet</t>
  </si>
  <si>
    <t>Flemming</t>
  </si>
  <si>
    <t>2/400/K4/2008/1900013665</t>
  </si>
  <si>
    <t>0020/2/400/K4/2008/1900013665</t>
  </si>
  <si>
    <t>2/400/K4/2008/1900018639</t>
  </si>
  <si>
    <t>0020/2/400/K4/2008/1900018639</t>
  </si>
  <si>
    <t>1/400/K4/2008/5105603589</t>
  </si>
  <si>
    <t>SK 88 980 - Køb af benzin</t>
  </si>
  <si>
    <t>5105603589/00001/2008/00400</t>
  </si>
  <si>
    <t>1/400/K4/2008/5105603591</t>
  </si>
  <si>
    <t>Benzin afh. jan. 2008</t>
  </si>
  <si>
    <t>5105603591/00001/2008/00400</t>
  </si>
  <si>
    <t>1/400/K4/2008/5105612170</t>
  </si>
  <si>
    <t>Brændstof febr. 2008 - (Plan &amp; Bygs bil)</t>
  </si>
  <si>
    <t>5105612170/00001/2008/00400</t>
  </si>
  <si>
    <t>1/400/K4/2008/5105612171</t>
  </si>
  <si>
    <t>Køb af benzin - ford Transit</t>
  </si>
  <si>
    <t>5105612171/00001/2008/00400</t>
  </si>
  <si>
    <t>1/400/K4/2008/5105645843</t>
  </si>
  <si>
    <t>Benzin Kortnr = 80110747990012, SK 88 979</t>
  </si>
  <si>
    <t>5105645843/00001/2008/00400</t>
  </si>
  <si>
    <t>1/400/K4/2008/5105654481</t>
  </si>
  <si>
    <t>Brændstof afhentet juli 2008 - Vejen</t>
  </si>
  <si>
    <t>5105654481/00001/2008/00400</t>
  </si>
  <si>
    <t>1/400/K4/2009/5105715241</t>
  </si>
  <si>
    <t>0020/1/400/K4/2009/5105715241</t>
  </si>
  <si>
    <t>5105715241/00001/2009/00400</t>
  </si>
  <si>
    <t>5100010955</t>
  </si>
  <si>
    <t>1/400/K4/2009/5105715242</t>
  </si>
  <si>
    <t>0020/1/400/K4/2009/5105715242</t>
  </si>
  <si>
    <t>5105715242/00001/2009/00400</t>
  </si>
  <si>
    <t>5100010956</t>
  </si>
  <si>
    <t>2/400/K4/2009/5105715242</t>
  </si>
  <si>
    <t>0020/2/400/K4/2009/5105715242</t>
  </si>
  <si>
    <t>5105715242/00002/2009/00400</t>
  </si>
  <si>
    <t>3/400/K4/2009/5105715242</t>
  </si>
  <si>
    <t>0020/3/400/K4/2009/5105715242</t>
  </si>
  <si>
    <t>5105715242/00003/2009/00400</t>
  </si>
  <si>
    <t>4/400/K4/2009/5105715242</t>
  </si>
  <si>
    <t>0020/4/400/K4/2009/5105715242</t>
  </si>
  <si>
    <t>5105715242/00004/2009/00400</t>
  </si>
  <si>
    <t>1/400/K4/2009/5105725050</t>
  </si>
  <si>
    <t>5105725050/00001/2009/00400</t>
  </si>
  <si>
    <t>5100020758</t>
  </si>
  <si>
    <t>2/400/K4/2009/5105725050</t>
  </si>
  <si>
    <t>5105725050/00002/2009/00400</t>
  </si>
  <si>
    <t>3/400/K4/2009/5105725050</t>
  </si>
  <si>
    <t>5105725050/00003/2009/00400</t>
  </si>
  <si>
    <t>4/400/K4/2009/5105725050</t>
  </si>
  <si>
    <t>5105725050/00004/2009/00400</t>
  </si>
  <si>
    <t>1/400/K4/2009/5105725536</t>
  </si>
  <si>
    <t>5105725536/00001/2009/00400</t>
  </si>
  <si>
    <t>5100020789</t>
  </si>
  <si>
    <t>1/400/K4/2009/5105733046</t>
  </si>
  <si>
    <t>5105733046/00001/2009/00400</t>
  </si>
  <si>
    <t>5100028220</t>
  </si>
  <si>
    <t>2/400/K4/2009/5105733046</t>
  </si>
  <si>
    <t>5105733046/00002/2009/00400</t>
  </si>
  <si>
    <t>3/400/K4/2009/5105733046</t>
  </si>
  <si>
    <t>5105733046/00003/2009/00400</t>
  </si>
  <si>
    <t>4/400/K4/2009/5105733046</t>
  </si>
  <si>
    <t>5105733046/00004/2009/00400</t>
  </si>
  <si>
    <t>1/400/K4/2009/5105733599</t>
  </si>
  <si>
    <t>5105733599/00001/2009/00400</t>
  </si>
  <si>
    <t>5100028760</t>
  </si>
  <si>
    <t>1/400/K4/2009/5105742195</t>
  </si>
  <si>
    <t>5105742195/00001/2009/00400</t>
  </si>
  <si>
    <t>5100037251</t>
  </si>
  <si>
    <t>1/400/K4/2009/5105742196</t>
  </si>
  <si>
    <t>5105742196/00001/2009/00400</t>
  </si>
  <si>
    <t>5100037252</t>
  </si>
  <si>
    <t>2/400/K4/2009/5105742196</t>
  </si>
  <si>
    <t>5105742196/00002/2009/00400</t>
  </si>
  <si>
    <t>3/400/K4/2009/5105742196</t>
  </si>
  <si>
    <t>5105742196/00003/2009/00400</t>
  </si>
  <si>
    <t>4/400/K4/2009/5105742196</t>
  </si>
  <si>
    <t>5105742196/00004/2009/00400</t>
  </si>
  <si>
    <t>1/400/K4/2009/5105751523</t>
  </si>
  <si>
    <t>5105751523/00001/2009/00400</t>
  </si>
  <si>
    <t>5100046461</t>
  </si>
  <si>
    <t>1/400/K4/2009/5105751524</t>
  </si>
  <si>
    <t>5105751524/00001/2009/00400</t>
  </si>
  <si>
    <t>5100046462</t>
  </si>
  <si>
    <t>2/400/K4/2009/5105751524</t>
  </si>
  <si>
    <t>5105751524/00002/2009/00400</t>
  </si>
  <si>
    <t>3/400/K4/2009/5105751524</t>
  </si>
  <si>
    <t>5105751524/00003/2009/00400</t>
  </si>
  <si>
    <t>4/400/K4/2009/5105751524</t>
  </si>
  <si>
    <t>5105751524/00004/2009/00400</t>
  </si>
  <si>
    <t>1/400/K4/2009/5105760298</t>
  </si>
  <si>
    <t>5105760298/00001/2009/00400</t>
  </si>
  <si>
    <t>5100055151</t>
  </si>
  <si>
    <t>1/400/K4/2009/5105760297</t>
  </si>
  <si>
    <t>5105760297/00001/2009/00400</t>
  </si>
  <si>
    <t>5100055150</t>
  </si>
  <si>
    <t>2/400/K4/2009/5105760297</t>
  </si>
  <si>
    <t>5105760297/00002/2009/00400</t>
  </si>
  <si>
    <t>3/400/K4/2009/5105760297</t>
  </si>
  <si>
    <t>5105760297/00003/2009/00400</t>
  </si>
  <si>
    <t>4/400/K4/2009/5105760297</t>
  </si>
  <si>
    <t>5105760297/00004/2009/00400</t>
  </si>
  <si>
    <t>1/400/K4/2009/5105769656</t>
  </si>
  <si>
    <t>5105769656/00001/2009/00400</t>
  </si>
  <si>
    <t>5100064371</t>
  </si>
  <si>
    <t>1/400/K4/2009/5105769657</t>
  </si>
  <si>
    <t>5105769657/00001/2009/00400</t>
  </si>
  <si>
    <t>5100064372</t>
  </si>
  <si>
    <t>2/400/K4/2009/5105769657</t>
  </si>
  <si>
    <t>5105769657/00002/2009/00400</t>
  </si>
  <si>
    <t>3/400/K4/2009/5105769657</t>
  </si>
  <si>
    <t>5105769657/00003/2009/00400</t>
  </si>
  <si>
    <t>Hougaard,Pia Ratej</t>
  </si>
  <si>
    <t>2/400/K4/2009/1900002670</t>
  </si>
  <si>
    <t>1900002670</t>
  </si>
  <si>
    <t>Janni Kristine</t>
  </si>
  <si>
    <t>2/400/K4/2009/1900013408</t>
  </si>
  <si>
    <t>1900013408</t>
  </si>
  <si>
    <t>1/400/K4/2009/5105773022</t>
  </si>
  <si>
    <t>Kortnr = 80984509120041, YU 48782 Notanr = 3327513</t>
  </si>
  <si>
    <t>5105773022/00001/2009/00400</t>
  </si>
  <si>
    <t>5100067708</t>
  </si>
  <si>
    <t>2/400/K4/2009/5105773022</t>
  </si>
  <si>
    <t>Kortnr = 80984509120051, ZE 20237 Notanr = 3306028</t>
  </si>
  <si>
    <t>5105773022/00002/2009/00400</t>
  </si>
  <si>
    <t>1/400/K4/2009/5105774802</t>
  </si>
  <si>
    <t>Kortnr = 80984509120011, YU 48779 Notanr = 3303841</t>
  </si>
  <si>
    <t>5105774802/00001/2009/00400</t>
  </si>
  <si>
    <t>5100069478</t>
  </si>
  <si>
    <t>2/400/K4/2009/5105774802</t>
  </si>
  <si>
    <t>Kortnr = 80984509120021, YU 48780 Notanr = 3326220</t>
  </si>
  <si>
    <t>5105774802/00002/2009/00400</t>
  </si>
  <si>
    <t>3/400/K4/2009/5105774802</t>
  </si>
  <si>
    <t>Kortnr = 80984509120021, YU 48780 Notanr = 3303887</t>
  </si>
  <si>
    <t>5105774802/00003/2009/00400</t>
  </si>
  <si>
    <t>4/400/K4/2009/5105774802</t>
  </si>
  <si>
    <t>Kortnr = 80984509120031, YU 48781 Notanr = 3303940</t>
  </si>
  <si>
    <t>5105774802/00004/2009/00400</t>
  </si>
  <si>
    <t>5/400/K4/2009/5105774802</t>
  </si>
  <si>
    <t>Kortnr = 80984509120031, YU 48781 Notanr = 3322922</t>
  </si>
  <si>
    <t>5105774802/00005/2009/00400</t>
  </si>
  <si>
    <t>6/400/K4/2009/5105774802</t>
  </si>
  <si>
    <t>Kortnr = 80984509120041, YU 48782 Notanr = 3316319</t>
  </si>
  <si>
    <t>5105774802/00006/2009/00400</t>
  </si>
  <si>
    <t>7/400/K4/2009/5105774802</t>
  </si>
  <si>
    <t>Kortnr = 80984509120041, YU 48782 Notanr = 3304891</t>
  </si>
  <si>
    <t>5105774802/00007/2009/00400</t>
  </si>
  <si>
    <t>8/400/K4/2009/5105774802</t>
  </si>
  <si>
    <t>Kortnr = 80984509120041, YU 48782 Notanr = 3304888</t>
  </si>
  <si>
    <t>5105774802/00008/2009/00400</t>
  </si>
  <si>
    <t>9/400/K4/2009/5105774802</t>
  </si>
  <si>
    <t>Kortnr = 80984509120051, ZE 20237 Notanr = 3300262</t>
  </si>
  <si>
    <t>5105774802/00009/2009/00400</t>
  </si>
  <si>
    <t>1/400/K4/2009/5105784353</t>
  </si>
  <si>
    <t>Kortnr = 80984509120011, YU 48779 Notanr = 3303775</t>
  </si>
  <si>
    <t>5105784353/00001/2009/00400</t>
  </si>
  <si>
    <t>5100078932</t>
  </si>
  <si>
    <t>2/400/K4/2009/5105784353</t>
  </si>
  <si>
    <t>Kortnr = 80984509120011, YU 48779 Notanr = 3305549</t>
  </si>
  <si>
    <t>5105784353/00002/2009/00400</t>
  </si>
  <si>
    <t>3/400/K4/2009/5105784353</t>
  </si>
  <si>
    <t>Kortnr = 80984509120021, YU 48780 Notanr = 3519821</t>
  </si>
  <si>
    <t>5105784353/00003/2009/00400</t>
  </si>
  <si>
    <t>4/400/K4/2009/5105784353</t>
  </si>
  <si>
    <t>Kortnr = 80984509120021, YU 48780 Notanr = 3300650</t>
  </si>
  <si>
    <t>5105784353/00004/2009/00400</t>
  </si>
  <si>
    <t>5/400/K4/2009/5105784353</t>
  </si>
  <si>
    <t>Kortnr = 80984509120031, YU 48781 Notanr = 3304237</t>
  </si>
  <si>
    <t>5105784353/00005/2009/00400</t>
  </si>
  <si>
    <t>6/400/K4/2009/5105784353</t>
  </si>
  <si>
    <t>Kortnr = 80984509120031, YU 48781 Notanr = 3304591</t>
  </si>
  <si>
    <t>5105784353/00006/2009/00400</t>
  </si>
  <si>
    <t>7/400/K4/2009/5105784353</t>
  </si>
  <si>
    <t>Kortnr = 80984509120041, YU 48782 Notanr = 3310737</t>
  </si>
  <si>
    <t>5105784353/00007/2009/00400</t>
  </si>
  <si>
    <t>8/400/K4/2009/5105784353</t>
  </si>
  <si>
    <t>Kortnr = 80984509120041, YU 48782 Notanr = 3318956</t>
  </si>
  <si>
    <t>5105784353/00008/2009/00400</t>
  </si>
  <si>
    <t>9/400/K4/2009/5105784353</t>
  </si>
  <si>
    <t>Kortnr = 80984509120041, YU 48782 Notanr = 3312389</t>
  </si>
  <si>
    <t>5105784353/00009/2009/00400</t>
  </si>
  <si>
    <t>10/400/K4/2009/5105784353</t>
  </si>
  <si>
    <t>Kortnr = 80984509120041, YU 48782 Notanr = 3306804</t>
  </si>
  <si>
    <t>5105784353/00010/2009/00400</t>
  </si>
  <si>
    <t>1/400/K4/2009/5105794389</t>
  </si>
  <si>
    <t>95 BLYFRI</t>
  </si>
  <si>
    <t>5105794389/00001/2009/00400</t>
  </si>
  <si>
    <t>5100088847</t>
  </si>
  <si>
    <t>2/400/K4/2009/5105794389</t>
  </si>
  <si>
    <t>5105794389/00002/2009/00400</t>
  </si>
  <si>
    <t>3/400/K4/2009/5105794389</t>
  </si>
  <si>
    <t>5105794389/00003/2009/00400</t>
  </si>
  <si>
    <t>4/400/K4/2009/5105794389</t>
  </si>
  <si>
    <t>5105794389/00004/2009/00400</t>
  </si>
  <si>
    <t>5/400/K4/2009/5105794389</t>
  </si>
  <si>
    <t>5105794389/00005/2009/00400</t>
  </si>
  <si>
    <t>7/400/K4/2009/5105794389</t>
  </si>
  <si>
    <t>5105794389/00007/2009/00400</t>
  </si>
  <si>
    <t>8/400/K4/2009/5105794389</t>
  </si>
  <si>
    <t>92 BLYFRI</t>
  </si>
  <si>
    <t>5105794389/00008/2009/00400</t>
  </si>
  <si>
    <t>9/400/K4/2009/5105794389</t>
  </si>
  <si>
    <t>5105794389/00009/2009/00400</t>
  </si>
  <si>
    <t>10/400/K4/2009/5105794389</t>
  </si>
  <si>
    <t>5105794389/00010/2009/00400</t>
  </si>
  <si>
    <t>11/400/K4/2009/5105794389</t>
  </si>
  <si>
    <t>5105794389/00011/2009/00400</t>
  </si>
  <si>
    <t>12/400/K4/2009/5105794389</t>
  </si>
  <si>
    <t>5105794389/00012/2009/00400</t>
  </si>
  <si>
    <t>13/400/K4/2009/5105794389</t>
  </si>
  <si>
    <t>5105794389/00013/2009/00400</t>
  </si>
  <si>
    <t>1/400/K4/2009/5105803387</t>
  </si>
  <si>
    <t>5105803387/00001/2009/00400</t>
  </si>
  <si>
    <t>5100097709</t>
  </si>
  <si>
    <t>1/400/K4/2009/5105803388</t>
  </si>
  <si>
    <t>5105803388/00001/2009/00400</t>
  </si>
  <si>
    <t>5100097710</t>
  </si>
  <si>
    <t>2/400/K4/2009/5105803388</t>
  </si>
  <si>
    <t>Q8 DYNAMIC</t>
  </si>
  <si>
    <t>5105803388/00002/2009/00400</t>
  </si>
  <si>
    <t>3/400/K4/2009/5105803388</t>
  </si>
  <si>
    <t>5105803388/00003/2009/00400</t>
  </si>
  <si>
    <t>4/400/K4/2009/5105803388</t>
  </si>
  <si>
    <t>5105803388/00004/2009/00400</t>
  </si>
  <si>
    <t>5/400/K4/2009/5105803388</t>
  </si>
  <si>
    <t>5105803388/00005/2009/00400</t>
  </si>
  <si>
    <t>6/400/K4/2009/5105803388</t>
  </si>
  <si>
    <t>5105803388/00006/2009/00400</t>
  </si>
  <si>
    <t>Signe Vester</t>
  </si>
  <si>
    <t>2/400/K4/2009/1900019853</t>
  </si>
  <si>
    <t>bezin</t>
  </si>
  <si>
    <t>1900019853</t>
  </si>
  <si>
    <t>2/400/K4/2009/1900014968</t>
  </si>
  <si>
    <t>1900014968</t>
  </si>
  <si>
    <t>1/400/K4/2009/5105707719</t>
  </si>
  <si>
    <t>Kortnr = 80600851260022, TZ 94 036 Notanr = 330940</t>
  </si>
  <si>
    <t>5105707719/00001/2009/00400</t>
  </si>
  <si>
    <t>5100005066</t>
  </si>
  <si>
    <t>2/400/K4/2009/5105707719</t>
  </si>
  <si>
    <t>5105707719/00002/2009/00400</t>
  </si>
  <si>
    <t>1/400/K4/2009/5105711378</t>
  </si>
  <si>
    <t>Kortnr = 80108668150032, TC 95 909 Notanr = 330414</t>
  </si>
  <si>
    <t>5105711378/00001/2009/00400</t>
  </si>
  <si>
    <t>5100008012</t>
  </si>
  <si>
    <t>1/400/K4/2009/5105717849</t>
  </si>
  <si>
    <t>Kortnr = 80600851260022, TZ 94 036 Notanr = 330050</t>
  </si>
  <si>
    <t>5105717849/00001/2009/00400</t>
  </si>
  <si>
    <t>5100013329</t>
  </si>
  <si>
    <t>2/400/K4/2009/5105717849</t>
  </si>
  <si>
    <t>5105717849/00002/2009/00400</t>
  </si>
  <si>
    <t>1/400/K4/2009/5105717858</t>
  </si>
  <si>
    <t>Kortnr = 80108668150032, TC 95 909 Notanr = 330690</t>
  </si>
  <si>
    <t>5105717858/00001/2009/00400</t>
  </si>
  <si>
    <t>5100013338</t>
  </si>
  <si>
    <t>1/400/K4/2009/5105723683</t>
  </si>
  <si>
    <t>Kortnr = 80108668150032, TC 95 909 Notanr = 330911</t>
  </si>
  <si>
    <t>5105723683/00001/2009/00400</t>
  </si>
  <si>
    <t>5100018972</t>
  </si>
  <si>
    <t>1/400/K4/2009/5105723700</t>
  </si>
  <si>
    <t>Kortnr = 80600851260022, TZ 94 036 Notanr = 330231</t>
  </si>
  <si>
    <t>5105723700/00001/2009/00400</t>
  </si>
  <si>
    <t>5100018989</t>
  </si>
  <si>
    <t>1/400/K4/2009/5105733138</t>
  </si>
  <si>
    <t>Kortnr = 80108668150032, TC 95 909 Notanr = 330191</t>
  </si>
  <si>
    <t>5105733138/00001/2009/00400</t>
  </si>
  <si>
    <t>5100028312</t>
  </si>
  <si>
    <t>1/400/K4/2009/5105733158</t>
  </si>
  <si>
    <t>brændstof</t>
  </si>
  <si>
    <t>5105733158/00001/2009/00400</t>
  </si>
  <si>
    <t>5100028332</t>
  </si>
  <si>
    <t>2/400/K4/2009/5105733158</t>
  </si>
  <si>
    <t>5105733158/00002/2009/00400</t>
  </si>
  <si>
    <t>1/400/K4/2009/5105742423</t>
  </si>
  <si>
    <t>Kortnr = 80600851260022, TZ 94 036 Notanr = 330553</t>
  </si>
  <si>
    <t>5105742423/00001/2009/00400</t>
  </si>
  <si>
    <t>5100037479</t>
  </si>
  <si>
    <t>3/400/K4/2009/5105742423</t>
  </si>
  <si>
    <t>5105742423/00003/2009/00400</t>
  </si>
  <si>
    <t>1/400/K4/2009/5105749491</t>
  </si>
  <si>
    <t>5105749491/00001/2009/00400</t>
  </si>
  <si>
    <t>5100044460</t>
  </si>
  <si>
    <t>1/400/K4/2009/5105749505</t>
  </si>
  <si>
    <t>Kortnr = 80600851260022, TZ 94 036 Notanr = 330783</t>
  </si>
  <si>
    <t>5105749505/00001/2009/00400</t>
  </si>
  <si>
    <t>5100044474</t>
  </si>
  <si>
    <t>2/400/K4/2009/5105749505</t>
  </si>
  <si>
    <t>Kortnr = 80600851260022, TZ 94 036 Notanr = 330547</t>
  </si>
  <si>
    <t>5105749505/00002/2009/00400</t>
  </si>
  <si>
    <t>3/400/K4/2009/5105749505</t>
  </si>
  <si>
    <t>Kortnr = 80600851260022, TZ 94 036 Notanr = 330857</t>
  </si>
  <si>
    <t>5105749505/00003/2009/00400</t>
  </si>
  <si>
    <t>1/400/K4/2009/5105742425</t>
  </si>
  <si>
    <t>benzin TC95909</t>
  </si>
  <si>
    <t>5105742425/00001/2009/00400</t>
  </si>
  <si>
    <t>5100037481</t>
  </si>
  <si>
    <t>1/400/K4/2009/5105759489</t>
  </si>
  <si>
    <t>5105759489/00001/2009/00400</t>
  </si>
  <si>
    <t>5100054342</t>
  </si>
  <si>
    <t>1/400/K4/2009/5105759491</t>
  </si>
  <si>
    <t>5105759491/00001/2009/00400</t>
  </si>
  <si>
    <t>5100054344</t>
  </si>
  <si>
    <t>1/400/K4/2009/5105774795</t>
  </si>
  <si>
    <t>Kortnr = 80108668150032, TC 95 909 Notanr = 332740</t>
  </si>
  <si>
    <t>5105774795/00001/2009/00400</t>
  </si>
  <si>
    <t>5100069471</t>
  </si>
  <si>
    <t>2/400/K4/2009/5105774795</t>
  </si>
  <si>
    <t>Kortnr = 80108668150032, TC 95 909 Notanr = 330027</t>
  </si>
  <si>
    <t>5105774795/00002/2009/00400</t>
  </si>
  <si>
    <t>1/400/K4/2009/5105774814</t>
  </si>
  <si>
    <t>Kortnr = 80600851260022, TZ 94 036 Notanr = 330748</t>
  </si>
  <si>
    <t>5105774814/00001/2009/00400</t>
  </si>
  <si>
    <t>5100069490</t>
  </si>
  <si>
    <t>2/400/K4/2009/5105774814</t>
  </si>
  <si>
    <t>Kortnr = 80600851260022, TZ 94 036 Notanr = 330402</t>
  </si>
  <si>
    <t>5105774814/00002/2009/00400</t>
  </si>
  <si>
    <t>3/400/K4/2009/5105774814</t>
  </si>
  <si>
    <t>Kortnr = 80600851260022, TZ 94 036 Notanr = 330450</t>
  </si>
  <si>
    <t>5105774814/00003/2009/00400</t>
  </si>
  <si>
    <t>4/400/K4/2009/5105774814</t>
  </si>
  <si>
    <t>Kortnr = 80600851260022, TZ 94 036 Notanr = 330499</t>
  </si>
  <si>
    <t>5105774814/00004/2009/00400</t>
  </si>
  <si>
    <t>5/400/K4/2009/5105774814</t>
  </si>
  <si>
    <t>Kortnr = 80600851260031, VN 96 786 Notanr = 331791</t>
  </si>
  <si>
    <t>5105774814/00005/2009/00400</t>
  </si>
  <si>
    <t>6/400/K4/2009/5105774814</t>
  </si>
  <si>
    <t>Kortnr = 80600851260031, VN 96 786 Notanr = 311582</t>
  </si>
  <si>
    <t>5105774814/00006/2009/00400</t>
  </si>
  <si>
    <t>7/400/K4/2009/5105774814</t>
  </si>
  <si>
    <t>Kortnr = 80600851260031, VN 96 786 Notanr = 311790</t>
  </si>
  <si>
    <t>5105774814/00007/2009/00400</t>
  </si>
  <si>
    <t>8/400/K4/2009/5105774814</t>
  </si>
  <si>
    <t>Kortnr = 80600851260031, VN 96 786 Notanr = 330356</t>
  </si>
  <si>
    <t>5105774814/00008/2009/00400</t>
  </si>
  <si>
    <t>9/400/K4/2009/5105774814</t>
  </si>
  <si>
    <t>Kortnr = 80600851260031, VN 96 786 Notanr = 330392</t>
  </si>
  <si>
    <t>5105774814/00009/2009/00400</t>
  </si>
  <si>
    <t>1/400/K4/2009/5105773048</t>
  </si>
  <si>
    <t>5105773048/00001/2009/00400</t>
  </si>
  <si>
    <t>5100067734</t>
  </si>
  <si>
    <t>1/400/K4/2009/5105784344</t>
  </si>
  <si>
    <t>bilvask/Diesel</t>
  </si>
  <si>
    <t>5105784344/00001/2009/00400</t>
  </si>
  <si>
    <t>5100078923</t>
  </si>
  <si>
    <t>2/400/K4/2009/5105784344</t>
  </si>
  <si>
    <t>5105784344/00002/2009/00400</t>
  </si>
  <si>
    <t>1/400/K4/2009/5105794405</t>
  </si>
  <si>
    <t>MILJØD.005</t>
  </si>
  <si>
    <t>5105794405/00001/2009/00400</t>
  </si>
  <si>
    <t>5100088863</t>
  </si>
  <si>
    <t>1/400/K4/2009/5105794415</t>
  </si>
  <si>
    <t>5105794415/00001/2009/00400</t>
  </si>
  <si>
    <t>5100088873</t>
  </si>
  <si>
    <t>2/400/K4/2009/5105794415</t>
  </si>
  <si>
    <t>5105794415/00002/2009/00400</t>
  </si>
  <si>
    <t>1/400/K4/2009/5105803393</t>
  </si>
  <si>
    <t>Benzin TZ 94036</t>
  </si>
  <si>
    <t>5105803393/00001/2009/00400</t>
  </si>
  <si>
    <t>5100097715</t>
  </si>
  <si>
    <t>2/400/K4/2009/5105803393</t>
  </si>
  <si>
    <t>Benzin VN 96786</t>
  </si>
  <si>
    <t>5105803393/00002/2009/00400</t>
  </si>
  <si>
    <t>1/400/K4/2009/5105814437</t>
  </si>
  <si>
    <t>Diesel TZ 94 036</t>
  </si>
  <si>
    <t>5105814437/00001/2009/00400</t>
  </si>
  <si>
    <t>5100108169</t>
  </si>
  <si>
    <t>2/400/K4/2009/5105814437</t>
  </si>
  <si>
    <t>Diesel VN 96 786</t>
  </si>
  <si>
    <t>5105814437/00002/2009/00400</t>
  </si>
  <si>
    <t>1/400/K4/2009/5105717865</t>
  </si>
  <si>
    <t>Kortnr = 80108976950013, RK 95 732 Notanr = 330620</t>
  </si>
  <si>
    <t>5105717865/00001/2009/00400</t>
  </si>
  <si>
    <t>5100013345</t>
  </si>
  <si>
    <t>1/400/K4/2009/5105723694</t>
  </si>
  <si>
    <t>Kortnr = 80108976950013, RK 95 732 Notanr = 330919</t>
  </si>
  <si>
    <t>5105723694/00001/2009/00400</t>
  </si>
  <si>
    <t>5100018983</t>
  </si>
  <si>
    <t>2/400/K4/2009/5105723694</t>
  </si>
  <si>
    <t>Kortnr = 80108976950013, RK 95 732 Notanr = 330936</t>
  </si>
  <si>
    <t>5105723694/00002/2009/00400</t>
  </si>
  <si>
    <t>1/400/K4/2009/5105733140</t>
  </si>
  <si>
    <t>Kortnr = 80108976950013, RK 95 732 Notanr = 330199</t>
  </si>
  <si>
    <t>5105733140/00001/2009/00400</t>
  </si>
  <si>
    <t>5100028314</t>
  </si>
  <si>
    <t>1/400/K4/2009/5105742422</t>
  </si>
  <si>
    <t>Kortnr = 80108976950013, RK 95 732 Notanr = 330388</t>
  </si>
  <si>
    <t>5105742422/00001/2009/00400</t>
  </si>
  <si>
    <t>5100037478</t>
  </si>
  <si>
    <t>2/400/K4/2009/5105742423</t>
  </si>
  <si>
    <t xml:space="preserve"> Kortnr = 80600851260031, VN 96 786 Notanr = 33010</t>
  </si>
  <si>
    <t>5105742423/00002/2009/00400</t>
  </si>
  <si>
    <t>1/400/K4/2009/5105749493</t>
  </si>
  <si>
    <t>Kortnr = 80108976950013, RK 95 732 Notanr = 330179</t>
  </si>
  <si>
    <t>5105749493/00001/2009/00400</t>
  </si>
  <si>
    <t>5100044462</t>
  </si>
  <si>
    <t>4/400/K4/2009/5105749505</t>
  </si>
  <si>
    <t>Kortnr = 80600851260031, VN 96 786 Notanr = 331800</t>
  </si>
  <si>
    <t>5105749505/00004/2009/00400</t>
  </si>
  <si>
    <t>5/400/K4/2009/5105749505</t>
  </si>
  <si>
    <t>Kortnr = 80600851260031, VN 96 786 Notanr = 330813</t>
  </si>
  <si>
    <t>5105749505/00005/2009/00400</t>
  </si>
  <si>
    <t>6/400/K4/2009/5105749505</t>
  </si>
  <si>
    <t>Kortnr = 80600851260031, VN 96 786 Notanr = 330702</t>
  </si>
  <si>
    <t>5105749505/00006/2009/00400</t>
  </si>
  <si>
    <t>7/400/K4/2009/5105749505</t>
  </si>
  <si>
    <t>Kortnr = 80600851260031, VN 96 786 Notanr = 330975</t>
  </si>
  <si>
    <t>5105749505/00007/2009/00400</t>
  </si>
  <si>
    <t>8/400/K4/2009/5105749505</t>
  </si>
  <si>
    <t>Kortnr = 80600851260031, VN 96 786 Notanr = 330779</t>
  </si>
  <si>
    <t>5105749505/00008/2009/00400</t>
  </si>
  <si>
    <t>1/400/K4/2009/5105759470</t>
  </si>
  <si>
    <t>5105759470/00001/2009/00400</t>
  </si>
  <si>
    <t>5100054323</t>
  </si>
  <si>
    <t>2/400/K4/2009/5105759491</t>
  </si>
  <si>
    <t>5105759491/00002/2009/00400</t>
  </si>
  <si>
    <t>1/400/K4/2009/5105717867</t>
  </si>
  <si>
    <t>Kortnr = 80112391600011, DEVIKA Notanr = 3124483</t>
  </si>
  <si>
    <t>5105717867/00001/2009/00400</t>
  </si>
  <si>
    <t>5100013347</t>
  </si>
  <si>
    <t>1/400/K4/2009/5105723706</t>
  </si>
  <si>
    <t>Kortnr = 80112391600011, DEVIKA Notanr = 3325292</t>
  </si>
  <si>
    <t>5105723706/00001/2009/00400</t>
  </si>
  <si>
    <t>5100018995</t>
  </si>
  <si>
    <t>1/400/K4/2009/5105733150</t>
  </si>
  <si>
    <t>Kortnr = 80112391600011, DEVIKA Notanr = 3305675</t>
  </si>
  <si>
    <t>5105733150/00001/2009/00400</t>
  </si>
  <si>
    <t>5100028324</t>
  </si>
  <si>
    <t>1/400/K4/2009/5105742420</t>
  </si>
  <si>
    <t>Kortnr = 80112391600011, DEVIKA Notanr = 3321732</t>
  </si>
  <si>
    <t>5105742420/00001/2009/00400</t>
  </si>
  <si>
    <t>5100037476</t>
  </si>
  <si>
    <t>1/400/K4/2009/5105749504</t>
  </si>
  <si>
    <t>Kortnr = 80112391600011, DEVIKA Notanr = 3322710</t>
  </si>
  <si>
    <t>5105749504/00001/2009/00400</t>
  </si>
  <si>
    <t>5100044473</t>
  </si>
  <si>
    <t>1/400/K4/2009/5105759471</t>
  </si>
  <si>
    <t>5105759471/00001/2009/00400</t>
  </si>
  <si>
    <t>5100054324</t>
  </si>
  <si>
    <t>1/400/K4/2009/5105773043</t>
  </si>
  <si>
    <t>5105773043/00001/2009/00400</t>
  </si>
  <si>
    <t>5100067729</t>
  </si>
  <si>
    <t>1/400/K4/2009/5105773044</t>
  </si>
  <si>
    <t>5105773044/00001/2009/00400</t>
  </si>
  <si>
    <t>5100067730</t>
  </si>
  <si>
    <t>1/400/K4/2009/5105774807</t>
  </si>
  <si>
    <t>5105774807/00001/2009/00400</t>
  </si>
  <si>
    <t>5100069483</t>
  </si>
  <si>
    <t>1/400/K4/2009/5105774822</t>
  </si>
  <si>
    <t>5105774822/00001/2009/00400</t>
  </si>
  <si>
    <t>5100069498</t>
  </si>
  <si>
    <t>1/400/K4/2009/5105784343</t>
  </si>
  <si>
    <t>5105784343/00001/2009/00400</t>
  </si>
  <si>
    <t>5100078922</t>
  </si>
  <si>
    <t>1/400/K4/2009/5105784350</t>
  </si>
  <si>
    <t>bilvask</t>
  </si>
  <si>
    <t>5105784350/00001/2009/00400</t>
  </si>
  <si>
    <t>5100078929</t>
  </si>
  <si>
    <t>1/400/K4/2009/5105784359</t>
  </si>
  <si>
    <t>5105784359/00001/2009/00400</t>
  </si>
  <si>
    <t>5100078938</t>
  </si>
  <si>
    <t>1/400/K4/2009/5105794404</t>
  </si>
  <si>
    <t>5105794404/00001/2009/00400</t>
  </si>
  <si>
    <t>5100088862</t>
  </si>
  <si>
    <t>1/400/K4/2009/5105794417</t>
  </si>
  <si>
    <t>5105794417/00001/2009/00400</t>
  </si>
  <si>
    <t>5100088875</t>
  </si>
  <si>
    <t>1/400/K4/2009/5105803396</t>
  </si>
  <si>
    <t>Benzin RK 95732</t>
  </si>
  <si>
    <t>5105803396/00001/2009/00400</t>
  </si>
  <si>
    <t>5100097718</t>
  </si>
  <si>
    <t>1/400/K4/2009/5105803405</t>
  </si>
  <si>
    <t>Benzin TC 95909</t>
  </si>
  <si>
    <t>5105803405/00001/2009/00400</t>
  </si>
  <si>
    <t>5100097727</t>
  </si>
  <si>
    <t>1/400/K4/2009/5105803416</t>
  </si>
  <si>
    <t>Benzin TC 95908</t>
  </si>
  <si>
    <t>5105803416/00001/2009/00400</t>
  </si>
  <si>
    <t>5100097738</t>
  </si>
  <si>
    <t>1/400/K4/2009/5105814423</t>
  </si>
  <si>
    <t>Diesel TC 95908</t>
  </si>
  <si>
    <t>5105814423/00001/2009/00400</t>
  </si>
  <si>
    <t>5100108155</t>
  </si>
  <si>
    <t>1/400/K4/2009/5105814433</t>
  </si>
  <si>
    <t>Diesel TC 95 909</t>
  </si>
  <si>
    <t>5105814433/00001/2009/00400</t>
  </si>
  <si>
    <t>5100108165</t>
  </si>
  <si>
    <t>1/400/K4/2009/5105814447</t>
  </si>
  <si>
    <t>Diesel RK 95 732</t>
  </si>
  <si>
    <t>5105814447/00001/2009/00400</t>
  </si>
  <si>
    <t>5100108179</t>
  </si>
  <si>
    <t>2/400/K4/2009/3000002396</t>
  </si>
  <si>
    <t>check fra Q8</t>
  </si>
  <si>
    <t>3000002396</t>
  </si>
  <si>
    <t>1/400/K4/2009/3000006590</t>
  </si>
  <si>
    <t>Benzin, plejehjemmets bus</t>
  </si>
  <si>
    <t>3000006590</t>
  </si>
  <si>
    <t>2/400/K4/2009/3000007039</t>
  </si>
  <si>
    <t>3000007039</t>
  </si>
  <si>
    <t>2/400/K4/2009/3000009355</t>
  </si>
  <si>
    <t>beløb retur benzin</t>
  </si>
  <si>
    <t>3000009355</t>
  </si>
  <si>
    <t>1/400/K4/2009/5105715304</t>
  </si>
  <si>
    <t>5105715304/00001/2009/00400</t>
  </si>
  <si>
    <t>5100011018</t>
  </si>
  <si>
    <t>1/400/K4/2009/5105715303</t>
  </si>
  <si>
    <t>benzin torben lind pedel</t>
  </si>
  <si>
    <t>5105715303/00001/2009/00400</t>
  </si>
  <si>
    <t>5100011017</t>
  </si>
  <si>
    <t>1/400/K4/2009/5105715305</t>
  </si>
  <si>
    <t>5105715305/00001/2009/00400</t>
  </si>
  <si>
    <t>5100011019</t>
  </si>
  <si>
    <t>1/400/K4/2009/5105725134</t>
  </si>
  <si>
    <t>5105725134/00001/2009/00400</t>
  </si>
  <si>
    <t>5100020397</t>
  </si>
  <si>
    <t>1/400/K4/2009/5105725135</t>
  </si>
  <si>
    <t>5105725135/00001/2009/00400</t>
  </si>
  <si>
    <t>5100020398</t>
  </si>
  <si>
    <t>1/400/K4/2009/5105725136</t>
  </si>
  <si>
    <t>5105725136/00001/2009/00400</t>
  </si>
  <si>
    <t>5100020399</t>
  </si>
  <si>
    <t>1/400/K4/2009/5105725578</t>
  </si>
  <si>
    <t>5105725578/00001/2009/00400</t>
  </si>
  <si>
    <t>5100020831</t>
  </si>
  <si>
    <t>1/400/K4/2009/5105733095</t>
  </si>
  <si>
    <t>5105733095/00001/2009/00400</t>
  </si>
  <si>
    <t>5100028269</t>
  </si>
  <si>
    <t>1/400/K4/2009/5105733688</t>
  </si>
  <si>
    <t>benzin pedeller bo+preben</t>
  </si>
  <si>
    <t>5105733688/00001/2009/00400</t>
  </si>
  <si>
    <t>5100028849</t>
  </si>
  <si>
    <t>1/400/K4/2009/5105733689</t>
  </si>
  <si>
    <t>benzin pedel torben</t>
  </si>
  <si>
    <t>5105733689/00001/2009/00400</t>
  </si>
  <si>
    <t>5100028850</t>
  </si>
  <si>
    <t>1/400/K4/2009/5105733094</t>
  </si>
  <si>
    <t>5105733094/00001/2009/00400</t>
  </si>
  <si>
    <t>5100028268</t>
  </si>
  <si>
    <t>1/400/K4/2009/5105742265</t>
  </si>
  <si>
    <t>5105742265/00001/2009/00400</t>
  </si>
  <si>
    <t>5100037321</t>
  </si>
  <si>
    <t>1/400/K4/2009/5105742264</t>
  </si>
  <si>
    <t>5105742264/00001/2009/00400</t>
  </si>
  <si>
    <t>5100037320</t>
  </si>
  <si>
    <t>1/400/K4/2009/5105742266</t>
  </si>
  <si>
    <t>benzin pedel</t>
  </si>
  <si>
    <t>5105742266/00001/2009/00400</t>
  </si>
  <si>
    <t>5100037322</t>
  </si>
  <si>
    <t>1/400/K4/2009/5105742267</t>
  </si>
  <si>
    <t>5105742267/00001/2009/00400</t>
  </si>
  <si>
    <t>5100037323</t>
  </si>
  <si>
    <t>1/400/K4/2009/5105751580</t>
  </si>
  <si>
    <t>torben lind benzin</t>
  </si>
  <si>
    <t>5105751580/00001/2009/00400</t>
  </si>
  <si>
    <t>5100046518</t>
  </si>
  <si>
    <t>1/400/K4/2009/5105751578</t>
  </si>
  <si>
    <t>pedel benzin</t>
  </si>
  <si>
    <t>5105751578/00001/2009/00400</t>
  </si>
  <si>
    <t>5100046516</t>
  </si>
  <si>
    <t>1/400/K4/2009/5105751581</t>
  </si>
  <si>
    <t>5105751581/00001/2009/00400</t>
  </si>
  <si>
    <t>5100046519</t>
  </si>
  <si>
    <t>1/400/K4/2009/5105751579</t>
  </si>
  <si>
    <t>5105751579/00001/2009/00400</t>
  </si>
  <si>
    <t>5100046517</t>
  </si>
  <si>
    <t>1/400/K4/2009/5105760377</t>
  </si>
  <si>
    <t>5105760377/00001/2009/00400</t>
  </si>
  <si>
    <t>5100055230</t>
  </si>
  <si>
    <t>1/400/K4/2009/5105760379</t>
  </si>
  <si>
    <t>sandvig benzin</t>
  </si>
  <si>
    <t>5105760379/00001/2009/00400</t>
  </si>
  <si>
    <t>5100055232</t>
  </si>
  <si>
    <t>1/400/K4/2009/5105760380</t>
  </si>
  <si>
    <t>5105760380/00001/2009/00400</t>
  </si>
  <si>
    <t>5100055233</t>
  </si>
  <si>
    <t>1/400/K4/2009/5105760378</t>
  </si>
  <si>
    <t>benzin pedel + lånebil</t>
  </si>
  <si>
    <t>5105760378/00001/2009/00400</t>
  </si>
  <si>
    <t>5100055231</t>
  </si>
  <si>
    <t>1/400/K4/2009/5105768134</t>
  </si>
  <si>
    <t>benzin bakkebo gamle bonner feb+mar 2008</t>
  </si>
  <si>
    <t>5105768134/00001/2009/00400</t>
  </si>
  <si>
    <t>5100062890</t>
  </si>
  <si>
    <t>1/400/K4/2009/5105769698</t>
  </si>
  <si>
    <t>5105769698/00001/2009/00400</t>
  </si>
  <si>
    <t>5100064412</t>
  </si>
  <si>
    <t>1/400/K4/2009/5105769701</t>
  </si>
  <si>
    <t>torben lind pedel benzin</t>
  </si>
  <si>
    <t>5105769701/00001/2009/00400</t>
  </si>
  <si>
    <t>5100064415</t>
  </si>
  <si>
    <t>1/400/K4/2009/5105769700</t>
  </si>
  <si>
    <t>5105769700/00001/2009/00400</t>
  </si>
  <si>
    <t>5100064414</t>
  </si>
  <si>
    <t>1/400/K4/2009/5105768912</t>
  </si>
  <si>
    <t>benzin åkirkeby fra 2008</t>
  </si>
  <si>
    <t>5105768912/00001/2009/00400</t>
  </si>
  <si>
    <t>5100063647</t>
  </si>
  <si>
    <t>1/400/K4/2009/5105768913</t>
  </si>
  <si>
    <t>5105768913/00001/2009/00400</t>
  </si>
  <si>
    <t>5100063648</t>
  </si>
  <si>
    <t>1/400/K4/2009/5105775660</t>
  </si>
  <si>
    <t>5105775660/00001/2009/00400</t>
  </si>
  <si>
    <t>5100070325</t>
  </si>
  <si>
    <t>1/400/K4/2009/5105775663</t>
  </si>
  <si>
    <t>5105775663/00001/2009/00400</t>
  </si>
  <si>
    <t>5100070328</t>
  </si>
  <si>
    <t>1/400/K4/2009/5105775662</t>
  </si>
  <si>
    <t>5105775662/00001/2009/00400</t>
  </si>
  <si>
    <t>5100070327</t>
  </si>
  <si>
    <t>1/400/K4/2009/5105785182</t>
  </si>
  <si>
    <t>benzin preben pedel</t>
  </si>
  <si>
    <t>5105785182/00001/2009/00400</t>
  </si>
  <si>
    <t>5100079743</t>
  </si>
  <si>
    <t>1/400/K4/2009/5105785184</t>
  </si>
  <si>
    <t>benzin torben pedel</t>
  </si>
  <si>
    <t>5105785184/00001/2009/00400</t>
  </si>
  <si>
    <t>5100079745</t>
  </si>
  <si>
    <t>1/400/K4/2009/5105785183</t>
  </si>
  <si>
    <t>5105785183/00001/2009/00400</t>
  </si>
  <si>
    <t>5100079744</t>
  </si>
  <si>
    <t>1/400/K4/2009/5105785185</t>
  </si>
  <si>
    <t>5105785185/00001/2009/00400</t>
  </si>
  <si>
    <t>5100079746</t>
  </si>
  <si>
    <t>1/400/K4/2009/5105798114</t>
  </si>
  <si>
    <t>5105798114/00001/2009/00400</t>
  </si>
  <si>
    <t>5100092536</t>
  </si>
  <si>
    <t>1/400/K4/2009/5105798115</t>
  </si>
  <si>
    <t>5105798115/00001/2009/00400</t>
  </si>
  <si>
    <t>5100092537</t>
  </si>
  <si>
    <t>2/400/K4/2009/1900019159</t>
  </si>
  <si>
    <t>1900019159</t>
  </si>
  <si>
    <t>3/400/K4/2009/1900019159</t>
  </si>
  <si>
    <t>rettelse af beløb fra tidliogere faktura</t>
  </si>
  <si>
    <t>1/400/K4/2009/5105804044</t>
  </si>
  <si>
    <t>5105804044/00001/2009/00400</t>
  </si>
  <si>
    <t>5100098359</t>
  </si>
  <si>
    <t>1/400/K4/2009/5105804045</t>
  </si>
  <si>
    <t>benzin pedellerne</t>
  </si>
  <si>
    <t>5105804045/00001/2009/00400</t>
  </si>
  <si>
    <t>5100098360</t>
  </si>
  <si>
    <t>1/400/K4/2009/5105803712</t>
  </si>
  <si>
    <t>5105803712/00001/2009/00400</t>
  </si>
  <si>
    <t>5100098035</t>
  </si>
  <si>
    <t>1/400/K4/2009/5105803713</t>
  </si>
  <si>
    <t>benzin gudhjem/sandvig</t>
  </si>
  <si>
    <t>5105803713/00001/2009/00400</t>
  </si>
  <si>
    <t>5100098036</t>
  </si>
  <si>
    <t>1/400/K4/2009/5105821006</t>
  </si>
  <si>
    <t>5105821006/00001/2009/00400</t>
  </si>
  <si>
    <t>5100109767</t>
  </si>
  <si>
    <t>1/400/K4/2009/5105821533</t>
  </si>
  <si>
    <t>torben pedel benzin</t>
  </si>
  <si>
    <t>5105821533/00001/2009/00400</t>
  </si>
  <si>
    <t>5100109826</t>
  </si>
  <si>
    <t>1/400/K4/2009/5105821535</t>
  </si>
  <si>
    <t>5105821535/00001/2009/00400</t>
  </si>
  <si>
    <t>5100109828</t>
  </si>
  <si>
    <t>1/400/K4/2009/5105821536</t>
  </si>
  <si>
    <t>5105821536/00001/2009/00400</t>
  </si>
  <si>
    <t>5100109830</t>
  </si>
  <si>
    <t>1/400/K4/2009/5105723490</t>
  </si>
  <si>
    <t>Benzin til lånebiler.</t>
  </si>
  <si>
    <t>5105723490/00001/2009/00400</t>
  </si>
  <si>
    <t>5100018776</t>
  </si>
  <si>
    <t>Krog,Gitte</t>
  </si>
  <si>
    <t>3/400/K4/2009/1900007165</t>
  </si>
  <si>
    <t>benzin udlæg af gitte krog</t>
  </si>
  <si>
    <t>1900007165</t>
  </si>
  <si>
    <t>2/400/K4/2009/1900011481</t>
  </si>
  <si>
    <t>benzin udlæg gitte krog</t>
  </si>
  <si>
    <t>1900011481</t>
  </si>
  <si>
    <t>2/400/K4/2009/1900017360</t>
  </si>
  <si>
    <t>1900017360</t>
  </si>
  <si>
    <t>2/400/K4/2009/1900019621</t>
  </si>
  <si>
    <t>1900019621</t>
  </si>
  <si>
    <t>5105630363/00001/2008/00400</t>
  </si>
  <si>
    <t>1/400/K4/2008/5105630364</t>
  </si>
  <si>
    <t>5105630364/00001/2008/00400</t>
  </si>
  <si>
    <t>1/400/K4/2008/5105630358</t>
  </si>
  <si>
    <t>5105630358/00001/2008/00400</t>
  </si>
  <si>
    <t>1/400/K4/2008/5105630367</t>
  </si>
  <si>
    <t>benzin preben</t>
  </si>
  <si>
    <t>5105630367/00001/2008/00400</t>
  </si>
  <si>
    <t>1/400/K4/2008/5105637596</t>
  </si>
  <si>
    <t>torben</t>
  </si>
  <si>
    <t>5105637596/00001/2008/00400</t>
  </si>
  <si>
    <t>1/400/K4/2008/5105637589</t>
  </si>
  <si>
    <t>benzin åkirkeby</t>
  </si>
  <si>
    <t>5105637589/00001/2008/00400</t>
  </si>
  <si>
    <t>1/400/K4/2008/5105637597</t>
  </si>
  <si>
    <t>shell benzin</t>
  </si>
  <si>
    <t>5105637597/00001/2008/00400</t>
  </si>
  <si>
    <t>1/400/K4/2008/5105637598</t>
  </si>
  <si>
    <t>TC95910 preben</t>
  </si>
  <si>
    <t>5105637598/00001/2008/00400</t>
  </si>
  <si>
    <t>1/400/K4/2008/5105647058</t>
  </si>
  <si>
    <t>benzin torben</t>
  </si>
  <si>
    <t>5105647058/00001/2008/00400</t>
  </si>
  <si>
    <t>1/400/K4/2008/5105647060</t>
  </si>
  <si>
    <t>benzin sandvig</t>
  </si>
  <si>
    <t>5105647060/00001/2008/00400</t>
  </si>
  <si>
    <t>1/400/K4/2008/5105647057</t>
  </si>
  <si>
    <t>5105647057/00001/2008/00400</t>
  </si>
  <si>
    <t>1/400/K4/2008/5105647059</t>
  </si>
  <si>
    <t>åkirkeby benzin</t>
  </si>
  <si>
    <t>5105647059/00001/2008/00400</t>
  </si>
  <si>
    <t>1/400/K4/2008/5105654829</t>
  </si>
  <si>
    <t>pedel torben benzin</t>
  </si>
  <si>
    <t>5105654829/00001/2008/00400</t>
  </si>
  <si>
    <t>1/400/K4/2008/5105654827</t>
  </si>
  <si>
    <t>benzin aakirkeby</t>
  </si>
  <si>
    <t>5105654827/00001/2008/00400</t>
  </si>
  <si>
    <t>1/400/K4/2008/5105654828</t>
  </si>
  <si>
    <t>benzin bo preben</t>
  </si>
  <si>
    <t>5105654828/00001/2008/00400</t>
  </si>
  <si>
    <t>1/400/K4/2008/5105654830</t>
  </si>
  <si>
    <t>benzin gudhjem sandvig</t>
  </si>
  <si>
    <t>5105654830/00001/2008/00400</t>
  </si>
  <si>
    <t>1/400/K4/2008/5105662934</t>
  </si>
  <si>
    <t>torben benzin</t>
  </si>
  <si>
    <t>5105662934/00001/2008/00400</t>
  </si>
  <si>
    <t>1/400/K4/2008/5105662935</t>
  </si>
  <si>
    <t>5105662935/00001/2008/00400</t>
  </si>
  <si>
    <t>1/400/K4/2008/5105662936</t>
  </si>
  <si>
    <t>benzin preben lund</t>
  </si>
  <si>
    <t>5105662936/00001/2008/00400</t>
  </si>
  <si>
    <t>1/400/K4/2008/5105662933</t>
  </si>
  <si>
    <t>benzin bakkebo</t>
  </si>
  <si>
    <t>5105662933/00001/2008/00400</t>
  </si>
  <si>
    <t>1/400/K4/2008/5105671718</t>
  </si>
  <si>
    <t>5105671718/00001/2008/00400</t>
  </si>
  <si>
    <t>1/400/K4/2008/5105671716</t>
  </si>
  <si>
    <t>bo og preben</t>
  </si>
  <si>
    <t>5105671716/00001/2008/00400</t>
  </si>
  <si>
    <t>1/400/K4/2008/5105671717</t>
  </si>
  <si>
    <t>benzin sandvig og gudhjem</t>
  </si>
  <si>
    <t>5105671717/00001/2008/00400</t>
  </si>
  <si>
    <t>1/400/K4/2008/5105681760</t>
  </si>
  <si>
    <t>benzin bo og preben</t>
  </si>
  <si>
    <t>5105681760/00001/2008/00400</t>
  </si>
  <si>
    <t>1/400/K4/2008/5105681762</t>
  </si>
  <si>
    <t>benzin torben lind</t>
  </si>
  <si>
    <t>5105681762/00001/2008/00400</t>
  </si>
  <si>
    <t>1/400/K4/2008/5105681761</t>
  </si>
  <si>
    <t>5105681761/00001/2008/00400</t>
  </si>
  <si>
    <t>1/400/K4/2008/5105681759</t>
  </si>
  <si>
    <t>5105681759/00001/2008/00400</t>
  </si>
  <si>
    <t>1/400/K4/2008/5105693716</t>
  </si>
  <si>
    <t>benzin pedeller</t>
  </si>
  <si>
    <t>5105693716/00001/2008/00400</t>
  </si>
  <si>
    <t>5100091859</t>
  </si>
  <si>
    <t>1/400/K4/2008/5105693718</t>
  </si>
  <si>
    <t>5105693718/00001/2008/00400</t>
  </si>
  <si>
    <t>5100091861</t>
  </si>
  <si>
    <t>1/400/K4/2008/5105707814</t>
  </si>
  <si>
    <t>5105707814/00001/2008/00400</t>
  </si>
  <si>
    <t>5100100708</t>
  </si>
  <si>
    <t>1/400/K4/2008/5105708737</t>
  </si>
  <si>
    <t>5105708737/00001/2008/00400</t>
  </si>
  <si>
    <t>5100100798</t>
  </si>
  <si>
    <t>1/400/K4/2008/5105712710</t>
  </si>
  <si>
    <t>5105712710/00001/2008/00400</t>
  </si>
  <si>
    <t>5100101437</t>
  </si>
  <si>
    <t>1/400/K4/2008/5105712711</t>
  </si>
  <si>
    <t>5105712711/00001/2008/00400</t>
  </si>
  <si>
    <t>5100101438</t>
  </si>
  <si>
    <t>BILHUSET BORNHOLM A/S</t>
  </si>
  <si>
    <t>1/400/K4/2008/5105676343</t>
  </si>
  <si>
    <t>Diesel/lånebil, ok iflg. preben</t>
  </si>
  <si>
    <t>5105676343/00001/2008/00400</t>
  </si>
  <si>
    <t>1/400/K4/2008/5105677472</t>
  </si>
  <si>
    <t>Q8 TECHNO 5W-30 Olie ue35968</t>
  </si>
  <si>
    <t>5105677472/00001/2008/00400</t>
  </si>
  <si>
    <t>Ingrid Kristine</t>
  </si>
  <si>
    <t>2/400/K4/2008/1900018913</t>
  </si>
  <si>
    <t>0020/2/400/K4/2008/1900018913</t>
  </si>
  <si>
    <t>Jane Elinor</t>
  </si>
  <si>
    <t>2/400/K4/2008/1900013934</t>
  </si>
  <si>
    <t>0020/2/400/K4/2008/1900013934</t>
  </si>
  <si>
    <t>Jørgensen,Fini Adelin</t>
  </si>
  <si>
    <t>2/400/K4/2008/1900013921</t>
  </si>
  <si>
    <t>0020/2/400/K4/2008/1900013921</t>
  </si>
  <si>
    <t>1/400/K4/2008/5105603572</t>
  </si>
  <si>
    <t>Kortnr = 80108741650061, YC 41 108 Notanr = 330044</t>
  </si>
  <si>
    <t>5105603572/00001/2008/00400</t>
  </si>
  <si>
    <t>1/400/K4/2008/5105603573</t>
  </si>
  <si>
    <t>Kortnr = 80101165830118, NEKSØ KOMM LOKALCENTER No</t>
  </si>
  <si>
    <t>5105603573/00001/2008/00400</t>
  </si>
  <si>
    <t>1/400/K4/2008/5105603579</t>
  </si>
  <si>
    <t>Kortnr = 80942066490033 Notanr = 3306336</t>
  </si>
  <si>
    <t>5105603579/00001/2008/00400</t>
  </si>
  <si>
    <t>1/400/K4/2008/5105612156</t>
  </si>
  <si>
    <t>Kortnr = 80101560760041, TEAM GUDHJEM/YZ 24 330 No</t>
  </si>
  <si>
    <t>5105612156/00001/2008/00400</t>
  </si>
  <si>
    <t>1/400/K4/2008/5105612151</t>
  </si>
  <si>
    <t>Kortnr = 80108741650061, YC 41 108 Notanr = 330359</t>
  </si>
  <si>
    <t>5105612151/00001/2008/00400</t>
  </si>
  <si>
    <t>1/400/K4/2008/5105619164</t>
  </si>
  <si>
    <t>Kortnr = 80108741650061, YC 41 108 Notanr = 330626</t>
  </si>
  <si>
    <t>5105619164/00001/2008/00400</t>
  </si>
  <si>
    <t>1/400/K4/2008/5105619170</t>
  </si>
  <si>
    <t>5105619170/00001/2008/00400</t>
  </si>
  <si>
    <t>1/400/K4/2008/5105619157</t>
  </si>
  <si>
    <t>Kortnr = 80112604890061, YX 58 024 Notanr = 330585</t>
  </si>
  <si>
    <t>5105619157/00001/2008/00400</t>
  </si>
  <si>
    <t>1/400/K4/2008/5105620631</t>
  </si>
  <si>
    <t>Kortnr = 80112604890061, YX 58 024 Notanr = 330174</t>
  </si>
  <si>
    <t>5105620631/00001/2008/00400</t>
  </si>
  <si>
    <t>1/400/K4/2008/5105619162</t>
  </si>
  <si>
    <t>5105619162/00001/2008/00400</t>
  </si>
  <si>
    <t>1/400/K4/2008/5105619169</t>
  </si>
  <si>
    <t>Kortnr = 80942066490033 Notanr = 3302571</t>
  </si>
  <si>
    <t>5105619169/00001/2008/00400</t>
  </si>
  <si>
    <t>1/400/K4/2008/5105620640</t>
  </si>
  <si>
    <t>Kortnr = 80112471300031, YC41180 Notanr = 3304634</t>
  </si>
  <si>
    <t>5105620640/00001/2008/00400</t>
  </si>
  <si>
    <t>1/400/K4/2008/5105619172</t>
  </si>
  <si>
    <t>Kortnr = 80112471300071, YV55329 Notanr = 3308834</t>
  </si>
  <si>
    <t>5105619172/00001/2008/00400</t>
  </si>
  <si>
    <t>1/400/K4/2008/5105612155</t>
  </si>
  <si>
    <t>Kortnr = 80112604890061, YX 58 024 Notanr = 330340</t>
  </si>
  <si>
    <t>5105612155/00001/2008/00400</t>
  </si>
  <si>
    <t>1/400/K4/2008/5105612163</t>
  </si>
  <si>
    <t>Kortnr = 80112471300031, YC41180 Notanr = 3306221</t>
  </si>
  <si>
    <t>5105612163/00001/2008/00400</t>
  </si>
  <si>
    <t>1/400/K4/2008/5105612164</t>
  </si>
  <si>
    <t>5105612164/00001/2008/00400</t>
  </si>
  <si>
    <t>1/400/K4/2008/5105612166</t>
  </si>
  <si>
    <t>Kortnr = 80942066490033 Notanr = 3301027</t>
  </si>
  <si>
    <t>5105612166/00001/2008/00400</t>
  </si>
  <si>
    <t>1/400/K4/2008/5105628772</t>
  </si>
  <si>
    <t>Kortnr = 80112604890061, YX 58 024 Notanr = 330383</t>
  </si>
  <si>
    <t>5105628772/00001/2008/00400</t>
  </si>
  <si>
    <t>1/400/K4/2008/5105628784</t>
  </si>
  <si>
    <t xml:space="preserve"> TEAM GUDHJEM/YZ 24 330 No</t>
  </si>
  <si>
    <t>5105628784/00001/2008/00400</t>
  </si>
  <si>
    <t>1/400/K4/2008/5105628786</t>
  </si>
  <si>
    <t>team gudhjem08741650061, YC 41 108 Notanr = 330876</t>
  </si>
  <si>
    <t>5105628786/00001/2008/00400</t>
  </si>
  <si>
    <t>1/400/K4/2008/5105628785</t>
  </si>
  <si>
    <t>Kortnr = 80112471300011, PREBEN Notanr = 3305457</t>
  </si>
  <si>
    <t>5105628785/00001/2008/00400</t>
  </si>
  <si>
    <t>1/400/K4/2008/5105628792</t>
  </si>
  <si>
    <t>Kortnr = 80942066490033 Notanr = 3318648</t>
  </si>
  <si>
    <t>5105628792/00001/2008/00400</t>
  </si>
  <si>
    <t>1/400/K4/2008/5105628771</t>
  </si>
  <si>
    <t>5105628771/00001/2008/00400</t>
  </si>
  <si>
    <t>1/400/K4/2008/5105636866</t>
  </si>
  <si>
    <t>Kortnr = 80112604890061, YX 58 024 Notanr = 330698</t>
  </si>
  <si>
    <t>5105636866/00001/2008/00400</t>
  </si>
  <si>
    <t>1/400/K4/2008/5105636867</t>
  </si>
  <si>
    <t>5105636867/00001/2008/00400</t>
  </si>
  <si>
    <t>1/400/K4/2008/5105636876</t>
  </si>
  <si>
    <t>5105636876/00001/2008/00400</t>
  </si>
  <si>
    <t>1/400/K4/2008/5105636882</t>
  </si>
  <si>
    <t>Kortnr = 80112471300021, BO Notanr = 3301710</t>
  </si>
  <si>
    <t>5105636882/00001/2008/00400</t>
  </si>
  <si>
    <t>1/400/K4/2008/5105636892</t>
  </si>
  <si>
    <t>Kortnr = 80942066490033 Notanr = 3306182</t>
  </si>
  <si>
    <t>5105636892/00001/2008/00400</t>
  </si>
  <si>
    <t>2/400/K4/2008/5105636873</t>
  </si>
  <si>
    <t>benzin gudhjem</t>
  </si>
  <si>
    <t>5105636873/00002/2008/00400</t>
  </si>
  <si>
    <t>1/400/K4/2008/5105645856</t>
  </si>
  <si>
    <t>Kortnr = 80112471300021, BO Notanr = 3303608</t>
  </si>
  <si>
    <t>5105645856/00001/2008/00400</t>
  </si>
  <si>
    <t>1/400/K4/2008/5105645854</t>
  </si>
  <si>
    <t>Kortnr = 80108741650061, YC 41 108 Notanr = 330571</t>
  </si>
  <si>
    <t>5105645854/00001/2008/00400</t>
  </si>
  <si>
    <t>1/400/K4/2008/5105645855</t>
  </si>
  <si>
    <t>5105645855/00001/2008/00400</t>
  </si>
  <si>
    <t>1/400/K4/2008/5105645860</t>
  </si>
  <si>
    <t>Kortnr = 80112604890061, YX 58 024 Notanr = 330636</t>
  </si>
  <si>
    <t>5105645860/00001/2008/00400</t>
  </si>
  <si>
    <t>1/400/K4/2008/5105645853</t>
  </si>
  <si>
    <t>5105645853/00001/2008/00400</t>
  </si>
  <si>
    <t>1/400/K4/2008/5105645858</t>
  </si>
  <si>
    <t>Kortnr = 80942066490033 Notanr = 3308254</t>
  </si>
  <si>
    <t>5105645858/00001/2008/00400</t>
  </si>
  <si>
    <t>1/400/K4/2008/5105654493</t>
  </si>
  <si>
    <t>5105654493/00001/2008/00400</t>
  </si>
  <si>
    <t>1/400/K4/2008/5105654500</t>
  </si>
  <si>
    <t>Kortnr = 80108741650111, YC 41 136 Notanr = 330150</t>
  </si>
  <si>
    <t>5105654500/00001/2008/00400</t>
  </si>
  <si>
    <t>1/400/K4/2008/5105654506</t>
  </si>
  <si>
    <t>Kortnr = 80112604890061, YX 58 024 Notanr = 330141</t>
  </si>
  <si>
    <t>5105654506/00001/2008/00400</t>
  </si>
  <si>
    <t>1/400/K4/2008/5105654510</t>
  </si>
  <si>
    <t>Kortnr = 80108741650061, YC 41 108 Notanr = 311655</t>
  </si>
  <si>
    <t>5105654510/00001/2008/00400</t>
  </si>
  <si>
    <t>1/400/K4/2008/5105658459</t>
  </si>
  <si>
    <t>5105658459/00001/2008/00400</t>
  </si>
  <si>
    <t>1/400/K4/2008/5105654499</t>
  </si>
  <si>
    <t>benzin nexø  bo + preben</t>
  </si>
  <si>
    <t>5105654499/00001/2008/00400</t>
  </si>
  <si>
    <t>1/400/K4/2008/5105654503</t>
  </si>
  <si>
    <t>Kortnr = 80942066490053 Notanr = 3300122</t>
  </si>
  <si>
    <t>5105654503/00001/2008/00400</t>
  </si>
  <si>
    <t>1/400/K4/2008/5105654509</t>
  </si>
  <si>
    <t>Kortnr = 80112471300041, YC41181 Notanr = 3300177</t>
  </si>
  <si>
    <t>5105654509/00001/2008/00400</t>
  </si>
  <si>
    <t>2/400/K4/2008/1900017672</t>
  </si>
  <si>
    <t>0020/2/400/K4/2008/1900017672</t>
  </si>
  <si>
    <t>1/400/K4/2008/5105654498</t>
  </si>
  <si>
    <t>5105654498/00001/2008/00400</t>
  </si>
  <si>
    <t>1/400/K4/2008/5105661666</t>
  </si>
  <si>
    <t>Kortnr = 80942066490033 Notanr = 3302007</t>
  </si>
  <si>
    <t>5105661666/00001/2008/00400</t>
  </si>
  <si>
    <t>1/400/K4/2008/5105661668</t>
  </si>
  <si>
    <t>5105661668/00001/2008/00400</t>
  </si>
  <si>
    <t>1/400/K4/2008/5105661676</t>
  </si>
  <si>
    <t>Kortnr = 80112471300011, PREBEN Notanr = 3302491</t>
  </si>
  <si>
    <t>5105661676/00001/2008/00400</t>
  </si>
  <si>
    <t>1/400/K4/2008/5105661665</t>
  </si>
  <si>
    <t>Kortnr = 80108741650061, YC 41 108 Notanr = 330772</t>
  </si>
  <si>
    <t>5105661665/00001/2008/00400</t>
  </si>
  <si>
    <t>1/400/K4/2008/5105661675</t>
  </si>
  <si>
    <t>5105661675/00001/2008/00400</t>
  </si>
  <si>
    <t>1/400/K4/2008/5105661678</t>
  </si>
  <si>
    <t>Kortnr = 80112604890061, YX 58 024 Notanr = 330834</t>
  </si>
  <si>
    <t>5105661678/00001/2008/00400</t>
  </si>
  <si>
    <t>1/400/K4/2008/5105670696</t>
  </si>
  <si>
    <t>5105670696/00001/2008/00400</t>
  </si>
  <si>
    <t>1/400/K4/2008/5105670709</t>
  </si>
  <si>
    <t>Kortnr = 80112604890061, YX 58 024 Notanr = 330370</t>
  </si>
  <si>
    <t>5105670709/00001/2008/00400</t>
  </si>
  <si>
    <t>1/400/K4/2008/5105670712</t>
  </si>
  <si>
    <t>Kortnr = 80108741650061, YC 41 108 Notanr = 330319</t>
  </si>
  <si>
    <t>5105670712/00001/2008/00400</t>
  </si>
  <si>
    <t>1/400/K4/2008/5105670703</t>
  </si>
  <si>
    <t>Kortnr = 80942066490033 Notanr = 3303929</t>
  </si>
  <si>
    <t>5105670703/00001/2008/00400</t>
  </si>
  <si>
    <t>1/400/K4/2008/5105670715</t>
  </si>
  <si>
    <t>Kortnr = 80112471300011, PREBEN Notanr = 3300933</t>
  </si>
  <si>
    <t>5105670715/00001/2008/00400</t>
  </si>
  <si>
    <t>1/400/K4/2008/5105670716</t>
  </si>
  <si>
    <t>5105670716/00001/2008/00400</t>
  </si>
  <si>
    <t>1/400/K4/2008/5105681601</t>
  </si>
  <si>
    <t>5105681601/00001/2008/00400</t>
  </si>
  <si>
    <t>1/400/K4/2008/5105681603</t>
  </si>
  <si>
    <t>5105681603/00001/2008/00400</t>
  </si>
  <si>
    <t>1/400/K4/2008/5105681620</t>
  </si>
  <si>
    <t>5105681620/00001/2008/00400</t>
  </si>
  <si>
    <t>1/400/K4/2008/5105681604</t>
  </si>
  <si>
    <t>benzin nexø</t>
  </si>
  <si>
    <t>5105681604/00001/2008/00400</t>
  </si>
  <si>
    <t>1/400/K4/2008/5105681607</t>
  </si>
  <si>
    <t>5105681607/00001/2008/00400</t>
  </si>
  <si>
    <t>1/400/K4/2008/5105681614</t>
  </si>
  <si>
    <t>5105681614/00001/2008/00400</t>
  </si>
  <si>
    <t>1/400/K4/2008/5105692785</t>
  </si>
  <si>
    <t>5105692785/00001/2008/00400</t>
  </si>
  <si>
    <t>5100090925</t>
  </si>
  <si>
    <t>1/400/K4/2008/5105692793</t>
  </si>
  <si>
    <t>5105692793/00001/2008/00400</t>
  </si>
  <si>
    <t>5100090933</t>
  </si>
  <si>
    <t>1/400/K4/2008/5105692803</t>
  </si>
  <si>
    <t>5105692803/00001/2008/00400</t>
  </si>
  <si>
    <t>5100090943</t>
  </si>
  <si>
    <t>1/400/K4/2008/5105692799</t>
  </si>
  <si>
    <t>pedelbenzin</t>
  </si>
  <si>
    <t>5105692799/00001/2008/00400</t>
  </si>
  <si>
    <t>5100090939</t>
  </si>
  <si>
    <t>1/400/K4/2008/5105692800</t>
  </si>
  <si>
    <t>5105692800/00001/2008/00400</t>
  </si>
  <si>
    <t>5100090940</t>
  </si>
  <si>
    <t>1/400/K4/2008/5105692801</t>
  </si>
  <si>
    <t>5105692801/00001/2008/00400</t>
  </si>
  <si>
    <t>5100090941</t>
  </si>
  <si>
    <t>1/400/K4/2008/5105701162</t>
  </si>
  <si>
    <t>5105701162/00001/2008/00400</t>
  </si>
  <si>
    <t>5100098898</t>
  </si>
  <si>
    <t>1/400/K4/2008/5105701172</t>
  </si>
  <si>
    <t>5105701172/00001/2008/00400</t>
  </si>
  <si>
    <t>5100098908</t>
  </si>
  <si>
    <t>1/400/K4/2008/5105701174</t>
  </si>
  <si>
    <t>5105701174/00001/2008/00400</t>
  </si>
  <si>
    <t>5100098910</t>
  </si>
  <si>
    <t>1/400/K4/2008/5105701175</t>
  </si>
  <si>
    <t>5105701175/00001/2008/00400</t>
  </si>
  <si>
    <t>5100098911</t>
  </si>
  <si>
    <t>1/400/K4/2008/5105701179</t>
  </si>
  <si>
    <t>5105701179/00001/2008/00400</t>
  </si>
  <si>
    <t>5100098915</t>
  </si>
  <si>
    <t>Mette Marlene Vest</t>
  </si>
  <si>
    <t>2/400/K4/2008/1900010752</t>
  </si>
  <si>
    <t>0020/2/400/K4/2008/1900010752</t>
  </si>
  <si>
    <t>POLLES SKILTECENTER V/POUL PIHL</t>
  </si>
  <si>
    <t>1/400/K4/2008/5105685493</t>
  </si>
  <si>
    <t>logo til nye biler</t>
  </si>
  <si>
    <t>5105685493/00001/2008/00400</t>
  </si>
  <si>
    <t>STATOIL A/S</t>
  </si>
  <si>
    <t>1/400/K4/2008/5105602657</t>
  </si>
  <si>
    <t>, Dato2007-12-20Kortnr: 2845352002, Nota: R2 7777,</t>
  </si>
  <si>
    <t>5105602657/00001/2008/00400</t>
  </si>
  <si>
    <t>2/400/K4/2008/1900003060</t>
  </si>
  <si>
    <t>0020/2/400/K4/2008/1900003060</t>
  </si>
  <si>
    <t>2/400/K4/2008/1900003080</t>
  </si>
  <si>
    <t>0020/2/400/K4/2008/1900003080</t>
  </si>
  <si>
    <t>1/400/K4/2008/5105602667</t>
  </si>
  <si>
    <t>, Dato2007-12-25Kortnr: 2122109006, Nota: C4 7569,</t>
  </si>
  <si>
    <t>5105602667/00001/2008/00400</t>
  </si>
  <si>
    <t>1/400/K4/2008/5105610282</t>
  </si>
  <si>
    <t>, Dato2008-02-07Kortnr: 6101364316, Nota: C1 0222,</t>
  </si>
  <si>
    <t>5105610282/00001/2008/00400</t>
  </si>
  <si>
    <t>1/400/K4/2008/5105610293</t>
  </si>
  <si>
    <t>, Dato2008-01-25Kortnr: 2845352002, Nota: R2 9406,</t>
  </si>
  <si>
    <t>5105610293/00001/2008/00400</t>
  </si>
  <si>
    <t>1/400/K4/2008/5105610287</t>
  </si>
  <si>
    <t>, Dato2008-02-18Kortnr: 6101091527, Nota: C1 0392,</t>
  </si>
  <si>
    <t>5105610287/00001/2008/00400</t>
  </si>
  <si>
    <t>1/400/K4/2008/5105610297</t>
  </si>
  <si>
    <t>, Dato2008-02-16Kortnr: 2122109006, Nota: C1 0356,</t>
  </si>
  <si>
    <t>5105610297/00001/2008/00400</t>
  </si>
  <si>
    <t>1/400/K4/2008/5105618741</t>
  </si>
  <si>
    <t>, Dato2008-03-09Kortnr: 6101091528, Nota: C1 0690,</t>
  </si>
  <si>
    <t>5105618741/00001/2008/00400</t>
  </si>
  <si>
    <t>1/400/K4/2008/5105618758</t>
  </si>
  <si>
    <t>, Dato2008-02-27Kortnr: 2122109007, Nota: C1 0512,</t>
  </si>
  <si>
    <t>5105618758/00001/2008/00400</t>
  </si>
  <si>
    <t>1/400/K4/2008/5105618757</t>
  </si>
  <si>
    <t>, Dato2008-02-25Kortnr: 2845352002, Nota: R2 0996,</t>
  </si>
  <si>
    <t>5105618757/00001/2008/00400</t>
  </si>
  <si>
    <t>1/400/K4/2008/5105627683</t>
  </si>
  <si>
    <t>, Dato2008-03-25Kortnr: 6100689900, Nota: R2 2528,</t>
  </si>
  <si>
    <t>5105627683/00001/2008/00400</t>
  </si>
  <si>
    <t>1/400/K4/2008/5105627684</t>
  </si>
  <si>
    <t>, Dato2008-04-11Kortnr: 6101091527, Nota: C1 1294,</t>
  </si>
  <si>
    <t>5105627684/00001/2008/00400</t>
  </si>
  <si>
    <t>1/400/K4/2008/5105627675</t>
  </si>
  <si>
    <t>, Dato2008-04-20Kortnr: 2122109006, Nota: C1 1449,</t>
  </si>
  <si>
    <t>5105627675/00001/2008/00400</t>
  </si>
  <si>
    <t>1/400/K4/2008/5105635962</t>
  </si>
  <si>
    <t>, Dato2008-05-20Kortnr: 6101364316, Nota: C1 2080,</t>
  </si>
  <si>
    <t>5105635962/00001/2008/00400</t>
  </si>
  <si>
    <t>1/400/K4/2008/5105635964</t>
  </si>
  <si>
    <t>, Dato2008-05-17Kortnr: 6101091527, Nota: C1 2038,</t>
  </si>
  <si>
    <t>5105635964/00001/2008/00400</t>
  </si>
  <si>
    <t>1/400/K4/2008/5105635977</t>
  </si>
  <si>
    <t>, Dato2008-05-15Kortnr: 2122109006, Nota: C1 1988,</t>
  </si>
  <si>
    <t>5105635977/00001/2008/00400</t>
  </si>
  <si>
    <t>1/400/K4/2008/5105635971</t>
  </si>
  <si>
    <t>rønne</t>
  </si>
  <si>
    <t>5105635971/00001/2008/00400</t>
  </si>
  <si>
    <t>1/400/K4/2008/5105645091</t>
  </si>
  <si>
    <t>, Dato2008-05-26Kortnr: 6101091527, Nota: C1 2202,</t>
  </si>
  <si>
    <t>5105645091/00001/2008/00400</t>
  </si>
  <si>
    <t>1/400/K4/2008/5105645106</t>
  </si>
  <si>
    <t>, Dato2008-05-27Kortnr: 6100689900, Nota: R2 6033,</t>
  </si>
  <si>
    <t>5105645106/00001/2008/00400</t>
  </si>
  <si>
    <t>1/400/K4/2008/5105645102</t>
  </si>
  <si>
    <t>, Dato2008-05-23Kortnr: 2122109007, Nota: C1 2145,</t>
  </si>
  <si>
    <t>5105645102/00001/2008/00400</t>
  </si>
  <si>
    <t>1/400/K4/2008/5105654205</t>
  </si>
  <si>
    <t>benzin hasle + gudhjem sygeplejersker</t>
  </si>
  <si>
    <t>5105654205/00001/2008/00400</t>
  </si>
  <si>
    <t>1/400/K4/2008/5105654210</t>
  </si>
  <si>
    <t>benzin sandvig team</t>
  </si>
  <si>
    <t>5105654210/00001/2008/00400</t>
  </si>
  <si>
    <t>1/400/K4/2008/5105660963</t>
  </si>
  <si>
    <t>, Dato2008-07-25Kortnr: 2122109007, Nota: C1 3736,</t>
  </si>
  <si>
    <t>5105660963/00001/2008/00400</t>
  </si>
  <si>
    <t>1/400/K4/2008/5105660965</t>
  </si>
  <si>
    <t>, Dato2008-07-25Kortnr: 6100689900, Nota: R2 9565,</t>
  </si>
  <si>
    <t>5105660965/00001/2008/00400</t>
  </si>
  <si>
    <t>1/400/K4/2008/5105660970</t>
  </si>
  <si>
    <t>, Dato2008-08-20Kortnr: 6102370634, Nota: R2 1017,</t>
  </si>
  <si>
    <t>5105660970/00001/2008/00400</t>
  </si>
  <si>
    <t>1/400/K4/2008/5105660971</t>
  </si>
  <si>
    <t>, Dato2008-08-03Kortnr: 6101091527, Nota: C1 4025,</t>
  </si>
  <si>
    <t>5105660971/00001/2008/00400</t>
  </si>
  <si>
    <t>1/400/K4/2008/5105654200</t>
  </si>
  <si>
    <t>, Dato2008-06-26Kortnr: 6100689900, Nota: R2 7742,</t>
  </si>
  <si>
    <t>5105654200/00001/2008/00400</t>
  </si>
  <si>
    <t>1/400/K4/2008/5105670098</t>
  </si>
  <si>
    <t>, Dato2008-08-28Kortnr: 2122109007, Nota: C1 4621,</t>
  </si>
  <si>
    <t>5105670098/00001/2008/00400</t>
  </si>
  <si>
    <t>1/400/K4/2008/5105670105</t>
  </si>
  <si>
    <t>, Dato2008-08-27Kortnr: 6102370634, Nota: R1 6800,</t>
  </si>
  <si>
    <t>5105670105/00001/2008/00400</t>
  </si>
  <si>
    <t>1/400/K4/2008/5105670106</t>
  </si>
  <si>
    <t>, Dato2008-08-24Kortnr: 6100689900, Nota: R1 6778,</t>
  </si>
  <si>
    <t>5105670106/00001/2008/00400</t>
  </si>
  <si>
    <t>1/400/K4/2008/5105670100</t>
  </si>
  <si>
    <t>, Dato2008-09-08Kortnr: 6101091527, Nota: C1 4854,</t>
  </si>
  <si>
    <t>5105670100/00001/2008/00400</t>
  </si>
  <si>
    <t>1/400/K4/2008/5105680387</t>
  </si>
  <si>
    <t>ZE20371</t>
  </si>
  <si>
    <t>5105680387/00001/2008/00400</t>
  </si>
  <si>
    <t>1/400/K4/2008/5105680384</t>
  </si>
  <si>
    <t>5105680384/00001/2008/00400</t>
  </si>
  <si>
    <t>1/400/K4/2008/5105680385</t>
  </si>
  <si>
    <t>5105680385/00001/2008/00400</t>
  </si>
  <si>
    <t>1/400/K4/2008/5105680386</t>
  </si>
  <si>
    <t>5105680386/00001/2008/00400</t>
  </si>
  <si>
    <t>1/400/K4/2008/5105689293</t>
  </si>
  <si>
    <t>benzin rønne team</t>
  </si>
  <si>
    <t>5105689293/00001/2008/00400</t>
  </si>
  <si>
    <t>5100087532</t>
  </si>
  <si>
    <t>1/400/K4/2008/5105700051</t>
  </si>
  <si>
    <t>5105700051/00001/2008/00400</t>
  </si>
  <si>
    <t>5100097893</t>
  </si>
  <si>
    <t>1/400/K4/2008/5105689292</t>
  </si>
  <si>
    <t>5105689292/00001/2008/00400</t>
  </si>
  <si>
    <t>5100087531</t>
  </si>
  <si>
    <t>1/400/K4/2008/5105700058</t>
  </si>
  <si>
    <t>5105700058/00001/2008/00400</t>
  </si>
  <si>
    <t>5100097900</t>
  </si>
  <si>
    <t>1/400/K4/2008/5105700063</t>
  </si>
  <si>
    <t>5105700063/00001/2008/00400</t>
  </si>
  <si>
    <t>5100097905</t>
  </si>
  <si>
    <t>1/400/K4/2008/5105700060</t>
  </si>
  <si>
    <t>5105700060/00001/2008/00400</t>
  </si>
  <si>
    <t>5100097902</t>
  </si>
  <si>
    <t>THORBJØRN RAFN ApS</t>
  </si>
  <si>
    <t>2/400/K4/2008/1900009263</t>
  </si>
  <si>
    <t>0020/2/400/K4/2008/1900009263</t>
  </si>
  <si>
    <t>2/400/K4/2008/1900013579</t>
  </si>
  <si>
    <t>0020/2/400/K4/2008/1900013579</t>
  </si>
  <si>
    <t>2/400/K4/2008/1900018287</t>
  </si>
  <si>
    <t>0020/2/400/K4/2008/1900018287</t>
  </si>
  <si>
    <t>2/400/K4/2008/1900022475</t>
  </si>
  <si>
    <t>0020/2/400/K4/2008/1900022475</t>
  </si>
  <si>
    <t>Ulla Merethe</t>
  </si>
  <si>
    <t>2/400/K4/2008/1900015025</t>
  </si>
  <si>
    <t>0020/2/400/K4/2008/1900015025</t>
  </si>
  <si>
    <t>UNO-X ENERGI A/S</t>
  </si>
  <si>
    <t>1/400/K4/2008/5105601325</t>
  </si>
  <si>
    <t>Kortnr.:  805640, Kode: DK, Vejl. pris: 10,33 Kr./</t>
  </si>
  <si>
    <t>5105601325/00001/2008/00400</t>
  </si>
  <si>
    <t>1/400/K4/2008/5105601327</t>
  </si>
  <si>
    <t>Kortnr.:  492564              Bruger ID: XC 48.026</t>
  </si>
  <si>
    <t>5105601327/00001/2008/00400</t>
  </si>
  <si>
    <t>1/400/K4/2008/5105601328</t>
  </si>
  <si>
    <t>Kortnr.:  842057, Kode: c), Vejl. pris:  9,81 Kr./</t>
  </si>
  <si>
    <t>5105601328/00001/2008/00400</t>
  </si>
  <si>
    <t>2/400/K4/2008/5105601328</t>
  </si>
  <si>
    <t>Kortnr.:  842057, Kode: c), Vejl. pris:  9,49 Kr./</t>
  </si>
  <si>
    <t>5105601328/00002/2008/00400</t>
  </si>
  <si>
    <t>2/400/K4/2008/1900005712</t>
  </si>
  <si>
    <t>0020/2/400/K4/2008/1900005712</t>
  </si>
  <si>
    <t>1/400/K4/2008/5105610575</t>
  </si>
  <si>
    <t>5105610575/00001/2008/00400</t>
  </si>
  <si>
    <t>1/400/K4/2008/5105610576</t>
  </si>
  <si>
    <t>Kortnr.:  805640, Kode: DK, Vejl. pris: 10,13 Kr./</t>
  </si>
  <si>
    <t>5105610576/00001/2008/00400</t>
  </si>
  <si>
    <t>1/400/K4/2008/5105618592</t>
  </si>
  <si>
    <t>Kortnr.:  805640, Kode: DK, Vejl. pris: 10,68 Kr./</t>
  </si>
  <si>
    <t>5105618592/00001/2008/00400</t>
  </si>
  <si>
    <t>1/400/K4/2008/5105618593</t>
  </si>
  <si>
    <t>5105618593/00001/2008/00400</t>
  </si>
  <si>
    <t>1/400/K4/2008/5105618594</t>
  </si>
  <si>
    <t>Kortnr.:  854411              Bruger ID: DØGNPLEJE</t>
  </si>
  <si>
    <t>5105618594/00001/2008/00400</t>
  </si>
  <si>
    <t>2/400/K4/2008/5105618591</t>
  </si>
  <si>
    <t>Kortnr.:  849705, Kode: DK, Vejl. pris: 10,61 Kr./</t>
  </si>
  <si>
    <t>5105618591/00002/2008/00400</t>
  </si>
  <si>
    <t>3/400/K4/2008/5105618591</t>
  </si>
  <si>
    <t>Kortnr.:  849705, Kode: DK, Vejl. pris: 10,42 Kr./</t>
  </si>
  <si>
    <t>5105618591/00003/2008/00400</t>
  </si>
  <si>
    <t>1/400/K4/2008/5105626979</t>
  </si>
  <si>
    <t>5105626979/00001/2008/00400</t>
  </si>
  <si>
    <t>1/400/K4/2008/5105626985</t>
  </si>
  <si>
    <t>Kortnr.:  805640, Kode: DK, Vejl. pris: 10,58 Kr./</t>
  </si>
  <si>
    <t>5105626985/00001/2008/00400</t>
  </si>
  <si>
    <t>1/400/K4/2008/5105626984</t>
  </si>
  <si>
    <t>bo christensen</t>
  </si>
  <si>
    <t>5105626984/00001/2008/00400</t>
  </si>
  <si>
    <t>1/400/K4/2008/5105635271</t>
  </si>
  <si>
    <t>aakirkeby kort 8544119</t>
  </si>
  <si>
    <t>5105635271/00001/2008/00400</t>
  </si>
  <si>
    <t>1/400/K4/2008/5105635273</t>
  </si>
  <si>
    <t>kortnr.:  849705, bo christensen kort 849705</t>
  </si>
  <si>
    <t>5105635273/00001/2008/00400</t>
  </si>
  <si>
    <t>1/400/K4/2008/5105635270</t>
  </si>
  <si>
    <t>Kortnr.:  805640, Kode: DK, Vejl. pris: 10,73 Kr./</t>
  </si>
  <si>
    <t>5105635270/00001/2008/00400</t>
  </si>
  <si>
    <t>1/400/K4/2008/5105635275</t>
  </si>
  <si>
    <t>5105635275/00001/2008/00400</t>
  </si>
  <si>
    <t>1/400/K4/2008/5105644424</t>
  </si>
  <si>
    <t>Kortnr.:  805640, Kode: DK, Vejl. pris: 11,26 Kr./</t>
  </si>
  <si>
    <t>5105644424/00001/2008/00400</t>
  </si>
  <si>
    <t>1/400/K4/2008/5105644425</t>
  </si>
  <si>
    <t>5105644425/00001/2008/00400</t>
  </si>
  <si>
    <t>1/400/K4/2008/5105644422</t>
  </si>
  <si>
    <t>Kortnr.:  849705, Kode: DK, Vejl. pris: 11,42 Kr./</t>
  </si>
  <si>
    <t>5105644422/00001/2008/00400</t>
  </si>
  <si>
    <t>1/400/K4/2008/5105644427</t>
  </si>
  <si>
    <t>5105644427/00001/2008/00400</t>
  </si>
  <si>
    <t>1/400/K4/2008/5105644430</t>
  </si>
  <si>
    <t>Kortnr.:  842057, Kode: c), Vejl. pris: 11,69 Kr./</t>
  </si>
  <si>
    <t>5105644430/00001/2008/00400</t>
  </si>
  <si>
    <t>1/400/K4/2008/5105653043</t>
  </si>
  <si>
    <t>5105653043/00001/2008/00400</t>
  </si>
  <si>
    <t>1/400/K4/2008/5105653040</t>
  </si>
  <si>
    <t>benzin hasle klemensker</t>
  </si>
  <si>
    <t>5105653040/00001/2008/00400</t>
  </si>
  <si>
    <t>1/400/K4/2008/5105653045</t>
  </si>
  <si>
    <t>5105653045/00001/2008/00400</t>
  </si>
  <si>
    <t>1/400/K4/2008/5105660685</t>
  </si>
  <si>
    <t>5105660685/00001/2008/00400</t>
  </si>
  <si>
    <t>1/400/K4/2008/5105660694</t>
  </si>
  <si>
    <t>Kortnr.:  860814, Kode: DK, Vejl. pris: 11,47 Kr./</t>
  </si>
  <si>
    <t>5105660694/00001/2008/00400</t>
  </si>
  <si>
    <t>1/400/K4/2008/5105660684</t>
  </si>
  <si>
    <t>5105660684/00001/2008/00400</t>
  </si>
  <si>
    <t>1/400/K4/2008/5105660700</t>
  </si>
  <si>
    <t>Kortnr.:  849705, Kode: DK, Vejl. pris: 11,08 Kr./</t>
  </si>
  <si>
    <t>5105660700/00001/2008/00400</t>
  </si>
  <si>
    <t>1/400/K4/2008/5105660697</t>
  </si>
  <si>
    <t>preben lund</t>
  </si>
  <si>
    <t>5105660697/00001/2008/00400</t>
  </si>
  <si>
    <t>1/400/K4/2008/5105669723</t>
  </si>
  <si>
    <t>5105669723/00001/2008/00400</t>
  </si>
  <si>
    <t>1/400/K4/2008/5105669717</t>
  </si>
  <si>
    <t>5105669717/00001/2008/00400</t>
  </si>
  <si>
    <t>1/400/K4/2008/5105669725</t>
  </si>
  <si>
    <t>Kortnr.:  860814, Kode: DK, Vejl. pris: 11,39 Kr./</t>
  </si>
  <si>
    <t>5105669725/00001/2008/00400</t>
  </si>
  <si>
    <t>1/400/K4/2008/5105669726</t>
  </si>
  <si>
    <t>Kortnr.:  849705, Kode: DK, Vejl. pris: 11,33 Kr./</t>
  </si>
  <si>
    <t>5105669726/00001/2008/00400</t>
  </si>
  <si>
    <t>1/400/K4/2008/5105678958</t>
  </si>
  <si>
    <t>benzin hasle/klemensker</t>
  </si>
  <si>
    <t>5105678958/00001/2008/00400</t>
  </si>
  <si>
    <t>1/400/K4/2008/5105678959</t>
  </si>
  <si>
    <t>benzin bo christensen</t>
  </si>
  <si>
    <t>5105678959/00001/2008/00400</t>
  </si>
  <si>
    <t>1/400/K4/2008/5105678951</t>
  </si>
  <si>
    <t>5105678951/00001/2008/00400</t>
  </si>
  <si>
    <t>1/400/K4/2008/5105678950</t>
  </si>
  <si>
    <t>5105678950/00001/2008/00400</t>
  </si>
  <si>
    <t>1/400/K4/2008/5105689012</t>
  </si>
  <si>
    <t>Kortnr.:  860814, Kode: DK, Vejl. pris:  9,45 Kr./</t>
  </si>
  <si>
    <t>5105689012/00001/2008/00400</t>
  </si>
  <si>
    <t>5100087251</t>
  </si>
  <si>
    <t>1/400/K4/2008/5105689016</t>
  </si>
  <si>
    <t>Kortnr.:  865897              Bruger ID: DØGNPLEJE</t>
  </si>
  <si>
    <t>5105689016/00001/2008/00400</t>
  </si>
  <si>
    <t>5100087255</t>
  </si>
  <si>
    <t>1/400/K4/2008/5105689018</t>
  </si>
  <si>
    <t>Kortnr.:  866846, Kode: DK, Vejl. pris:  9,38 Kr./</t>
  </si>
  <si>
    <t>5105689018/00001/2008/00400</t>
  </si>
  <si>
    <t>5100087257</t>
  </si>
  <si>
    <t>2/400/K4/2008/5105689018</t>
  </si>
  <si>
    <t>Kortnr.:  866846, Kode: DK, Vejl. pris:  9,13 Kr./</t>
  </si>
  <si>
    <t>5105689018/00002/2008/00400</t>
  </si>
  <si>
    <t>3/400/K4/2008/5105689018</t>
  </si>
  <si>
    <t>Kortnr.:  866846, Kode: DK, Vejl. pris:  8,97 Kr./</t>
  </si>
  <si>
    <t>5105689018/00003/2008/00400</t>
  </si>
  <si>
    <t>1/400/K4/2008/5105698997</t>
  </si>
  <si>
    <t>benzin hasle team</t>
  </si>
  <si>
    <t>5105698997/00001/2008/00400</t>
  </si>
  <si>
    <t>5100096964</t>
  </si>
  <si>
    <t>1/400/K4/2008/5105699004</t>
  </si>
  <si>
    <t>5105699004/00001/2008/00400</t>
  </si>
  <si>
    <t>5100096971</t>
  </si>
  <si>
    <t>2/400/K4/2008/1900025740</t>
  </si>
  <si>
    <t>0020/2/400/K4/2008/1900025740</t>
  </si>
  <si>
    <t>1900025740</t>
  </si>
  <si>
    <t>2/400/K4/2008/1900025742</t>
  </si>
  <si>
    <t>0020/2/400/K4/2008/1900025742</t>
  </si>
  <si>
    <t>1900025742</t>
  </si>
  <si>
    <t>1/400/K4/2008/5105699002</t>
  </si>
  <si>
    <t>5105699002/00001/2008/00400</t>
  </si>
  <si>
    <t>5100096969</t>
  </si>
  <si>
    <t>2/400/K4/2008/1900026206</t>
  </si>
  <si>
    <t>0020/2/400/K4/2008/1900026206</t>
  </si>
  <si>
    <t>1900026206</t>
  </si>
  <si>
    <t>1530008000</t>
  </si>
  <si>
    <t>Team Sandvig dag</t>
  </si>
  <si>
    <t>9/400/K4/2008/3000013046</t>
  </si>
  <si>
    <t>0020/9/400/K4/2008/3000013046</t>
  </si>
  <si>
    <t>1/400/K4/2008/5105699001</t>
  </si>
  <si>
    <t>benzin til TC95910, pedelbil</t>
  </si>
  <si>
    <t>5105699001/00001/2008/00400</t>
  </si>
  <si>
    <t>5100096968</t>
  </si>
  <si>
    <t>2/400/K4/2008/3000003280</t>
  </si>
  <si>
    <t>0020/2/400/K4/2008/3000003280</t>
  </si>
  <si>
    <t>2/400/K4/2008/3000003288</t>
  </si>
  <si>
    <t>0020/2/400/K4/2008/3000003288</t>
  </si>
  <si>
    <t>4/400/K4/2008/3000003280</t>
  </si>
  <si>
    <t>0020/4/400/K4/2008/3000003280</t>
  </si>
  <si>
    <t>4/400/K4/2008/3000003288</t>
  </si>
  <si>
    <t>0020/4/400/K4/2008/3000003288</t>
  </si>
  <si>
    <t>2/400/K4/2008/3000003734</t>
  </si>
  <si>
    <t>0020/2/400/K4/2008/3000003734</t>
  </si>
  <si>
    <t>4/400/K4/2008/3000003734</t>
  </si>
  <si>
    <t>0020/4/400/K4/2008/3000003734</t>
  </si>
  <si>
    <t>2/400/K4/2008/3000004004</t>
  </si>
  <si>
    <t>0020/2/400/K4/2008/3000004004</t>
  </si>
  <si>
    <t>2/400/K4/2008/3000008265</t>
  </si>
  <si>
    <t>0020/2/400/K4/2008/3000008265</t>
  </si>
  <si>
    <t>Anne Mette Christina</t>
  </si>
  <si>
    <t>5/400/K4/2008/1900008525</t>
  </si>
  <si>
    <t>0020/5/400/K4/2008/1900008525</t>
  </si>
  <si>
    <t>2/400/K4/2008/1900018587</t>
  </si>
  <si>
    <t>0020/2/400/K4/2008/1900018587</t>
  </si>
  <si>
    <t>2/400/K4/2008/1900021151</t>
  </si>
  <si>
    <t>0020/2/400/K4/2008/1900021151</t>
  </si>
  <si>
    <t>2/400/K4/2008/1900021658</t>
  </si>
  <si>
    <t>0020/2/400/K4/2008/1900021658</t>
  </si>
  <si>
    <t>2/400/K4/2008/1900022836</t>
  </si>
  <si>
    <t>0020/2/400/K4/2008/1900022836</t>
  </si>
  <si>
    <t>1900022836</t>
  </si>
  <si>
    <t>Annette Bodil</t>
  </si>
  <si>
    <t>2/400/K4/2008/1900006455</t>
  </si>
  <si>
    <t>0020/2/400/K4/2008/1900006455</t>
  </si>
  <si>
    <t>2/400/K4/2008/1900006629</t>
  </si>
  <si>
    <t>0020/2/400/K4/2008/1900006629</t>
  </si>
  <si>
    <t>3/400/K4/2008/1900008889</t>
  </si>
  <si>
    <t>0020/3/400/K4/2008/1900008889</t>
  </si>
  <si>
    <t>2/400/K4/2008/1900022329</t>
  </si>
  <si>
    <t>0020/2/400/K4/2008/1900022329</t>
  </si>
  <si>
    <t>1/400/K4/2008/5105690846</t>
  </si>
  <si>
    <t>diesel lånebil</t>
  </si>
  <si>
    <t>5105690846/00001/2008/00400</t>
  </si>
  <si>
    <t>5100089050</t>
  </si>
  <si>
    <t>1/400/K4/2008/5105603574</t>
  </si>
  <si>
    <t>Kortnr = 80112551900011, PM 88 516 Notanr = 331009</t>
  </si>
  <si>
    <t>5105603574/00001/2008/00400</t>
  </si>
  <si>
    <t>1/400/K4/2008/5105612162</t>
  </si>
  <si>
    <t>PED. benzin til  PM 88 516</t>
  </si>
  <si>
    <t>5105612162/00001/2008/00400</t>
  </si>
  <si>
    <t>1/400/K4/2008/5105619171</t>
  </si>
  <si>
    <t>adm.  PM 88 516</t>
  </si>
  <si>
    <t>5105619171/00001/2008/00400</t>
  </si>
  <si>
    <t>2/400/K4/2008/1900009289</t>
  </si>
  <si>
    <t>0020/2/400/K4/2008/1900009289</t>
  </si>
  <si>
    <t>1/400/K4/2008/5105628788</t>
  </si>
  <si>
    <t>PED. benzin til PM 88516</t>
  </si>
  <si>
    <t>5105628788/00001/2008/00400</t>
  </si>
  <si>
    <t>2/400/K4/2008/5105628788</t>
  </si>
  <si>
    <t>5105628788/00002/2008/00400</t>
  </si>
  <si>
    <t>1/400/K4/2008/5105654505</t>
  </si>
  <si>
    <t>Kortnr = 80112551900011, PM 88 516 Notanr = 331211</t>
  </si>
  <si>
    <t>5105654505/00001/2008/00400</t>
  </si>
  <si>
    <t>2/400/K4/2008/5105654505</t>
  </si>
  <si>
    <t>Kortnr = 80112551900011, PM 88 516 Notanr = 331273</t>
  </si>
  <si>
    <t>5105654505/00002/2008/00400</t>
  </si>
  <si>
    <t>3/400/K4/2008/5105654505</t>
  </si>
  <si>
    <t>Kortnr = 80112551900011, PM 88 516 Notanr = 331513</t>
  </si>
  <si>
    <t>5105654505/00003/2008/00400</t>
  </si>
  <si>
    <t>4/400/K4/2008/5105654505</t>
  </si>
  <si>
    <t>Kortnr = 80112551900011, PM 88 516 Notanr = 331603</t>
  </si>
  <si>
    <t>5105654505/00004/2008/00400</t>
  </si>
  <si>
    <t>5/400/K4/2008/5105654505</t>
  </si>
  <si>
    <t>Kortnr = 80112551900011, PM 88 516 Notanr = 331930</t>
  </si>
  <si>
    <t>5105654505/00005/2008/00400</t>
  </si>
  <si>
    <t>1/400/K4/2008/5105661662</t>
  </si>
  <si>
    <t>Benzin til pedelbil østermarie</t>
  </si>
  <si>
    <t>5105661662/00001/2008/00400</t>
  </si>
  <si>
    <t>1/400/K4/2008/5105661664</t>
  </si>
  <si>
    <t>Benzin til pedelbil NMC</t>
  </si>
  <si>
    <t>5105661664/00001/2008/00400</t>
  </si>
  <si>
    <t>1/400/K4/2008/5105670711</t>
  </si>
  <si>
    <t>Kortnr = 80112551900011, PM 88 516 Notanr = 331505</t>
  </si>
  <si>
    <t>5105670711/00001/2008/00400</t>
  </si>
  <si>
    <t>1/400/K4/2008/5105681610</t>
  </si>
  <si>
    <t>5105681610/00001/2008/00400</t>
  </si>
  <si>
    <t>1/400/K4/2008/5105692782</t>
  </si>
  <si>
    <t>PM 88 516</t>
  </si>
  <si>
    <t>5105692782/00001/2008/00400</t>
  </si>
  <si>
    <t>5100090922</t>
  </si>
  <si>
    <t>1/400/K4/2008/5105701176</t>
  </si>
  <si>
    <t>Kortnr = 80112551900011, PM 88 516 Notanr = 331032</t>
  </si>
  <si>
    <t>5105701176/00001/2008/00400</t>
  </si>
  <si>
    <t>5100098912</t>
  </si>
  <si>
    <t>2/400/K4/2008/5105701176</t>
  </si>
  <si>
    <t>Kortnr = 80112551900011, PM 88 516 Notanr = 331291</t>
  </si>
  <si>
    <t>5105701176/00002/2008/00400</t>
  </si>
  <si>
    <t>3/400/K4/2008/5105701176</t>
  </si>
  <si>
    <t>Kortnr = 80112551900011, PM 88 516 Notanr = 331522</t>
  </si>
  <si>
    <t>5105701176/00003/2008/00400</t>
  </si>
  <si>
    <t>4/400/K4/2008/5105701176</t>
  </si>
  <si>
    <t>Kortnr = 80112551900011, PM 88 516 Notanr = 331687</t>
  </si>
  <si>
    <t>5105701176/00004/2008/00400</t>
  </si>
  <si>
    <t>2/400/K4/2008/1900010414</t>
  </si>
  <si>
    <t>0020/2/400/K4/2008/1900010414</t>
  </si>
  <si>
    <t>2/400/K4/2008/1900022929</t>
  </si>
  <si>
    <t>0020/2/400/K4/2008/1900022929</t>
  </si>
  <si>
    <t>1900022929</t>
  </si>
  <si>
    <t>2/400/K4/2008/1900013516</t>
  </si>
  <si>
    <t>0020/2/400/K4/2008/1900013516</t>
  </si>
  <si>
    <t>2/400/K4/2008/1900016333</t>
  </si>
  <si>
    <t>0020/2/400/K4/2008/1900016333</t>
  </si>
  <si>
    <t>1/400/K4/2008/5105661748</t>
  </si>
  <si>
    <t>Benzinkøb til biler i ravnsgade</t>
  </si>
  <si>
    <t>5105661748/00001/2008/00400</t>
  </si>
  <si>
    <t>1/400/K4/2008/5105664297</t>
  </si>
  <si>
    <t>Benzin biler i Ravnsgade</t>
  </si>
  <si>
    <t>5105664297/00001/2008/00400</t>
  </si>
  <si>
    <t>2/400/K4/2008/1900018468</t>
  </si>
  <si>
    <t>0020/2/400/K4/2008/1900018468</t>
  </si>
  <si>
    <t>1/400/K4/2008/5105669710</t>
  </si>
  <si>
    <t>Benzin AR+AMV biler</t>
  </si>
  <si>
    <t>5105669710/00001/2008/00400</t>
  </si>
  <si>
    <t>1/400/K4/2008/5105678954</t>
  </si>
  <si>
    <t>Kortnr.:  843665              Bruger ID: YT 50.559</t>
  </si>
  <si>
    <t>5105678954/00001/2008/00400</t>
  </si>
  <si>
    <t>2/400/K4/2008/5105678954</t>
  </si>
  <si>
    <t>5105678954/00002/2008/00400</t>
  </si>
  <si>
    <t>3/400/K4/2008/5105678954</t>
  </si>
  <si>
    <t>5105678954/00003/2008/00400</t>
  </si>
  <si>
    <t>4/400/K4/2008/5105678954</t>
  </si>
  <si>
    <t>5105678954/00004/2008/00400</t>
  </si>
  <si>
    <t>5/400/K4/2008/5105678954</t>
  </si>
  <si>
    <t>Kortnr.:  843666              Bruger ID: YT 50.560</t>
  </si>
  <si>
    <t>5105678954/00005/2008/00400</t>
  </si>
  <si>
    <t>6/400/K4/2008/5105678954</t>
  </si>
  <si>
    <t>5105678954/00006/2008/00400</t>
  </si>
  <si>
    <t>7/400/K4/2008/5105678954</t>
  </si>
  <si>
    <t>5105678954/00007/2008/00400</t>
  </si>
  <si>
    <t>1/400/K4/2008/5105689021</t>
  </si>
  <si>
    <t>Benzin YT 50.559</t>
  </si>
  <si>
    <t>5105689021/00001/2008/00400</t>
  </si>
  <si>
    <t>5100087260</t>
  </si>
  <si>
    <t>1/400/K4/2008/5105699008</t>
  </si>
  <si>
    <t>5105699008/00001/2008/00400</t>
  </si>
  <si>
    <t>5100096975</t>
  </si>
  <si>
    <t>1/400/K4/2008/5105699007</t>
  </si>
  <si>
    <t>Kortnr.: 1015434              Bruger ID: VN 96.731</t>
  </si>
  <si>
    <t>5105699007/00001/2008/00400</t>
  </si>
  <si>
    <t>5100096974</t>
  </si>
  <si>
    <t>1531150050</t>
  </si>
  <si>
    <t>Øvrig drift, Nørremøllecentret</t>
  </si>
  <si>
    <t>1/400/K4/2008/5105636869</t>
  </si>
  <si>
    <t>Kortnr = 80112551900011, PM 88 516 Notanr = 331928</t>
  </si>
  <si>
    <t>5105636869/00001/2008/00400</t>
  </si>
  <si>
    <t>1/400/K4/2008/5105645857</t>
  </si>
  <si>
    <t>Kortnr = 80112551900011, PM 88 516 Notanr = 331152</t>
  </si>
  <si>
    <t>5105645857/00001/2008/00400</t>
  </si>
  <si>
    <t>2/400/K4/2008/5105645857</t>
  </si>
  <si>
    <t>Kortnr = 80112551900011, PM 88 516 Notanr = 331412</t>
  </si>
  <si>
    <t>5105645857/00002/2008/00400</t>
  </si>
  <si>
    <t>3/400/K4/2008/5105645857</t>
  </si>
  <si>
    <t>Kortnr = 80112551900011, PM 88 516 Notanr = 331685</t>
  </si>
  <si>
    <t>5105645857/00003/2008/00400</t>
  </si>
  <si>
    <t>4/400/K4/2008/5105645857</t>
  </si>
  <si>
    <t>5105645857/00004/2008/00400</t>
  </si>
  <si>
    <t>1/400/K4/2008/5105619161</t>
  </si>
  <si>
    <t>Kortnr = 80104126690015, SYGEPLEJEBIL VK 50 987 No</t>
  </si>
  <si>
    <t>5105619161/00001/2008/00400</t>
  </si>
  <si>
    <t>1/400/K4/2008/5105628793</t>
  </si>
  <si>
    <t>VK 50 987</t>
  </si>
  <si>
    <t>5105628793/00001/2008/00400</t>
  </si>
  <si>
    <t>2/400/K4/2008/1900011909</t>
  </si>
  <si>
    <t>0020/2/400/K4/2008/1900011909</t>
  </si>
  <si>
    <t>1/400/K4/2008/3000012665</t>
  </si>
  <si>
    <t>0020/1/400/K4/2008/3000012665</t>
  </si>
  <si>
    <t>3000012665</t>
  </si>
  <si>
    <t>1/400/K4/2008/5105655278</t>
  </si>
  <si>
    <t>95 OKTAN BLYFRI BENZIN 200 L Tromle</t>
  </si>
  <si>
    <t>5105655278/00001/2008/00400</t>
  </si>
  <si>
    <t>2/400/K4/2008/3000012665</t>
  </si>
  <si>
    <t>0020/2/400/K4/2008/3000012665</t>
  </si>
  <si>
    <t>1/400/K4/2008/3000012687</t>
  </si>
  <si>
    <t>0020/1/400/K4/2008/3000012687</t>
  </si>
  <si>
    <t>3000012687</t>
  </si>
  <si>
    <t>1/400/K4/2008/5105636877</t>
  </si>
  <si>
    <t>Kortnr = 80112484430011, HAVEMASKINER Notanr = 330</t>
  </si>
  <si>
    <t>5105636877/00001/2008/00400</t>
  </si>
  <si>
    <t>1531350040</t>
  </si>
  <si>
    <t>Øvrig drift, Plejecenter Klippebo</t>
  </si>
  <si>
    <t>2/400/K4/2008/3000012687</t>
  </si>
  <si>
    <t>0020/2/400/K4/2008/3000012687</t>
  </si>
  <si>
    <t>3/400/K4/2008/1900009289</t>
  </si>
  <si>
    <t>0020/3/400/K4/2008/1900009289</t>
  </si>
  <si>
    <t>2/400/K4/2008/1900024820</t>
  </si>
  <si>
    <t>0020/2/400/K4/2008/1900024820</t>
  </si>
  <si>
    <t>1900024820</t>
  </si>
  <si>
    <t>1531400060</t>
  </si>
  <si>
    <t>Øvrig drift, Plejecenter Lunden</t>
  </si>
  <si>
    <t>2/400/K4/2008/1900007686</t>
  </si>
  <si>
    <t>0020/2/400/K4/2008/1900007686</t>
  </si>
  <si>
    <t>Yvonne Brandt</t>
  </si>
  <si>
    <t>2/400/K4/2008/1900025138</t>
  </si>
  <si>
    <t>0020/2/400/K4/2008/1900025138</t>
  </si>
  <si>
    <t>1900025138</t>
  </si>
  <si>
    <t>2/400/K4/2008/1900009783</t>
  </si>
  <si>
    <t>0020/2/400/K4/2008/1900009783</t>
  </si>
  <si>
    <t>2/400/K4/2008/1900016813</t>
  </si>
  <si>
    <t>0020/2/400/K4/2008/1900016813</t>
  </si>
  <si>
    <t>1/400/K4/2008/3000012641</t>
  </si>
  <si>
    <t>0020/1/400/K4/2008/3000012641</t>
  </si>
  <si>
    <t>3000012641</t>
  </si>
  <si>
    <t>2/400/K4/2008/1900015715</t>
  </si>
  <si>
    <t>0020/2/400/K4/2008/1900015715</t>
  </si>
  <si>
    <t>2/400/K4/2008/3000012641</t>
  </si>
  <si>
    <t>0020/2/400/K4/2008/3000012641</t>
  </si>
  <si>
    <t>A.P. HELLISEN A/S</t>
  </si>
  <si>
    <t>2/400/K4/2008/1900018729</t>
  </si>
  <si>
    <t>0020/2/400/K4/2008/1900018729</t>
  </si>
  <si>
    <t>2/400/K4/2008/1900008102</t>
  </si>
  <si>
    <t>0020/2/400/K4/2008/1900008102</t>
  </si>
  <si>
    <t>2/400/K4/2008/1900011672</t>
  </si>
  <si>
    <t>0020/2/400/K4/2008/1900011672</t>
  </si>
  <si>
    <t>2/400/K4/2008/1900016334</t>
  </si>
  <si>
    <t>0020/2/400/K4/2008/1900016334</t>
  </si>
  <si>
    <t>2/400/K4/2008/1900008114</t>
  </si>
  <si>
    <t>0020/2/400/K4/2008/1900008114</t>
  </si>
  <si>
    <t>2/400/K4/2008/1900013596</t>
  </si>
  <si>
    <t>0020/2/400/K4/2008/1900013596</t>
  </si>
  <si>
    <t>2/400/K4/2008/1900018656</t>
  </si>
  <si>
    <t>0020/2/400/K4/2008/1900018656</t>
  </si>
  <si>
    <t>1605051000</t>
  </si>
  <si>
    <t>400/0020/1605051000</t>
  </si>
  <si>
    <t>7/400/K4/2008/3000001359</t>
  </si>
  <si>
    <t>0020/7/400/K4/2008/3000001359</t>
  </si>
  <si>
    <t>1/400/K4/2008/3000008686</t>
  </si>
  <si>
    <t>0020/1/400/K4/2008/3000008686</t>
  </si>
  <si>
    <t>4/400/K4/2008/3000010148</t>
  </si>
  <si>
    <t>0020/4/400/K4/2008/3000010148</t>
  </si>
  <si>
    <t>3000010148</t>
  </si>
  <si>
    <t>1/400/K4/2008/5105613068</t>
  </si>
  <si>
    <t>5105613068/00001/2008/00400</t>
  </si>
  <si>
    <t>1/400/K4/2008/5105621687</t>
  </si>
  <si>
    <t>5105621687/00001/2008/00400</t>
  </si>
  <si>
    <t>2/400/K4/2008/5105630330</t>
  </si>
  <si>
    <t>shell april md.</t>
  </si>
  <si>
    <t>5105630330/00002/2008/00400</t>
  </si>
  <si>
    <t>2/400/K4/2008/5105637571</t>
  </si>
  <si>
    <t>Brændstof</t>
  </si>
  <si>
    <t>5105637571/00002/2008/00400</t>
  </si>
  <si>
    <t>2/400/K4/2008/5105647088</t>
  </si>
  <si>
    <t>5105647088/00002/2008/00400</t>
  </si>
  <si>
    <t>2/400/K4/2008/5105654861</t>
  </si>
  <si>
    <t>0020/2/400/K4/2008/5105654861</t>
  </si>
  <si>
    <t>5105654861/00002/2008/00400</t>
  </si>
  <si>
    <t>2/400/K4/2008/5105662953</t>
  </si>
  <si>
    <t>5105662953/00002/2008/00400</t>
  </si>
  <si>
    <t>2/400/K4/2008/5105671765</t>
  </si>
  <si>
    <t>Brændstof - biler</t>
  </si>
  <si>
    <t>5105671765/00002/2008/00400</t>
  </si>
  <si>
    <t>2/400/K4/2008/5105681775</t>
  </si>
  <si>
    <t>Brændstof til biler</t>
  </si>
  <si>
    <t>5105681775/00002/2008/00400</t>
  </si>
  <si>
    <t>1/400/K4/2008/5105693764</t>
  </si>
  <si>
    <t>5105693764/00001/2008/00400</t>
  </si>
  <si>
    <t>5100091907</t>
  </si>
  <si>
    <t>2/400/K4/2008/5105707586</t>
  </si>
  <si>
    <t>Brændstof   Biler</t>
  </si>
  <si>
    <t>5105707586/00002/2008/00400</t>
  </si>
  <si>
    <t>5100100561</t>
  </si>
  <si>
    <t>1605101000</t>
  </si>
  <si>
    <t>400/0020/1605101000</t>
  </si>
  <si>
    <t>6/400/K4/2008/3000001170</t>
  </si>
  <si>
    <t>0020/6/400/K4/2008/3000001170</t>
  </si>
  <si>
    <t>1/400/K4/2008/5105630330</t>
  </si>
  <si>
    <t>5105630330/00001/2008/00400</t>
  </si>
  <si>
    <t>1/400/K4/2008/5105637571</t>
  </si>
  <si>
    <t>5105637571/00001/2008/00400</t>
  </si>
  <si>
    <t>1/400/K4/2008/5105647088</t>
  </si>
  <si>
    <t>5105647088/00001/2008/00400</t>
  </si>
  <si>
    <t>1/400/K4/2008/5105654861</t>
  </si>
  <si>
    <t>0020/1/400/K4/2008/5105654861</t>
  </si>
  <si>
    <t>5105654861/00001/2008/00400</t>
  </si>
  <si>
    <t>1/400/K4/2008/5105662953</t>
  </si>
  <si>
    <t>5105662953/00001/2008/00400</t>
  </si>
  <si>
    <t>1/400/K4/2008/5105671765</t>
  </si>
  <si>
    <t>5105671765/00001/2008/00400</t>
  </si>
  <si>
    <t>1/400/K4/2008/5105681775</t>
  </si>
  <si>
    <t>5105681775/00001/2008/00400</t>
  </si>
  <si>
    <t>2/400/K4/2008/5105693764</t>
  </si>
  <si>
    <t>5105693764/00002/2008/00400</t>
  </si>
  <si>
    <t>1/400/K4/2008/5105707586</t>
  </si>
  <si>
    <t>5105707586/00001/2008/00400</t>
  </si>
  <si>
    <t>1608001000</t>
  </si>
  <si>
    <t>400/0020/1608001000</t>
  </si>
  <si>
    <t>1/400/K4/2008/5105602675</t>
  </si>
  <si>
    <t>bus  kortnr: 4442778001, Nota: C4 0078,</t>
  </si>
  <si>
    <t>5105602675/00001/2008/00400</t>
  </si>
  <si>
    <t>1/400/K4/2008/5105610290</t>
  </si>
  <si>
    <t>Bus diesel</t>
  </si>
  <si>
    <t>5105610290/00001/2008/00400</t>
  </si>
  <si>
    <t>2/400/K4/2008/5105610290</t>
  </si>
  <si>
    <t>5105610290/00002/2008/00400</t>
  </si>
  <si>
    <t>1/400/K4/2008/5105618739</t>
  </si>
  <si>
    <t>5105618739/00001/2008/00400</t>
  </si>
  <si>
    <t>1/400/K4/2008/5105627686</t>
  </si>
  <si>
    <t>5105627686/00001/2008/00400</t>
  </si>
  <si>
    <t>2/400/K4/2008/5105627686</t>
  </si>
  <si>
    <t>5105627686/00002/2008/00400</t>
  </si>
  <si>
    <t>1/400/K4/2008/5105635975</t>
  </si>
  <si>
    <t>bus dieselKortnr: 4442778001, Nota: C4 1433,</t>
  </si>
  <si>
    <t>5105635975/00001/2008/00400</t>
  </si>
  <si>
    <t>2/400/K4/2008/5105635975</t>
  </si>
  <si>
    <t>,Bus dieselKortnr: 4442778001, Nota: C4 1481,</t>
  </si>
  <si>
    <t>5105635975/00002/2008/00400</t>
  </si>
  <si>
    <t>1/400/K4/2008/5105645092</t>
  </si>
  <si>
    <t>,Bus2008-05-21Kortnr: 4442778001, Nota: 51 9851,</t>
  </si>
  <si>
    <t>5105645092/00001/2008/00400</t>
  </si>
  <si>
    <t>2/400/K4/2008/5105645092</t>
  </si>
  <si>
    <t>,Bus2008-05-23Kortnr: 4442778001, Nota: R1 4421,</t>
  </si>
  <si>
    <t>5105645092/00002/2008/00400</t>
  </si>
  <si>
    <t>3/400/K4/2008/5105645092</t>
  </si>
  <si>
    <t>, Bus2008-05-30Kortnr: 4442778001, Nota: C4 1650,</t>
  </si>
  <si>
    <t>5105645092/00003/2008/00400</t>
  </si>
  <si>
    <t>1/400/K4/2008/5105654193</t>
  </si>
  <si>
    <t>, Dato2008-06-25Kortnr: 4442778001, Nota: R2 7665,</t>
  </si>
  <si>
    <t>5105654193/00001/2008/00400</t>
  </si>
  <si>
    <t>2/400/K4/2008/5105654193</t>
  </si>
  <si>
    <t>, Dato2008-07-11Kortnr: 4442778001, Nota: C4 2103,</t>
  </si>
  <si>
    <t>5105654193/00002/2008/00400</t>
  </si>
  <si>
    <t>3/400/K4/2008/5105654193</t>
  </si>
  <si>
    <t>, Dato2008-07-22Kortnr: 4442778001, Nota: C4 2236,</t>
  </si>
  <si>
    <t>5105654193/00003/2008/00400</t>
  </si>
  <si>
    <t>1/400/K4/2008/5105660954</t>
  </si>
  <si>
    <t>, Dato2008-08-13Kortnr: 4442778001, Nota: R2 0582,</t>
  </si>
  <si>
    <t>5105660954/00001/2008/00400</t>
  </si>
  <si>
    <t>1/400/K4/2008/5105670102</t>
  </si>
  <si>
    <t>Bus diesel ortnr: 4442778001, Nota: C4 2758,</t>
  </si>
  <si>
    <t>5105670102/00001/2008/00400</t>
  </si>
  <si>
    <t>1/400/K4/2008/5105680390</t>
  </si>
  <si>
    <t>, Dato2008-09-28Kortnr: 4442778001, Nota: C4 3074,</t>
  </si>
  <si>
    <t>5105680390/00001/2008/00400</t>
  </si>
  <si>
    <t>2/400/K4/2008/5105680390</t>
  </si>
  <si>
    <t>, Dato2008-10-22Kortnr: 4442778001, Nota: C4 3362,</t>
  </si>
  <si>
    <t>5105680390/00002/2008/00400</t>
  </si>
  <si>
    <t>1/400/K4/2008/5105689295</t>
  </si>
  <si>
    <t>, Dato2008-11-17Kortnr: 4442778001, Nota: C4 3632,</t>
  </si>
  <si>
    <t>5105689295/00001/2008/00400</t>
  </si>
  <si>
    <t>5100087534</t>
  </si>
  <si>
    <t>1/400/K4/2008/5105700055</t>
  </si>
  <si>
    <t>,Bus2008-12-05Kortnr: 4442778001, Nota: C4 3827,</t>
  </si>
  <si>
    <t>5105700055/00001/2008/00400</t>
  </si>
  <si>
    <t>5100097897</t>
  </si>
  <si>
    <t>1609050100</t>
  </si>
  <si>
    <t>Ambulant genoptr. - sundhedsloven § 140</t>
  </si>
  <si>
    <t>1/400/K4/2008/5105612153</t>
  </si>
  <si>
    <t>Blyfri</t>
  </si>
  <si>
    <t>5105612153/00001/2008/00400</t>
  </si>
  <si>
    <t>1/400/K4/2008/5105602662</t>
  </si>
  <si>
    <t>blyfri</t>
  </si>
  <si>
    <t>5105602662/00001/2008/00400</t>
  </si>
  <si>
    <t>2/400/K4/2008/5105602662</t>
  </si>
  <si>
    <t>5105602662/00002/2008/00400</t>
  </si>
  <si>
    <t>3/400/K4/2008/5105602662</t>
  </si>
  <si>
    <t>5105602662/00003/2008/00400</t>
  </si>
  <si>
    <t>4/400/K4/2008/5105602662</t>
  </si>
  <si>
    <t>,blyfri</t>
  </si>
  <si>
    <t>5105602662/00004/2008/00400</t>
  </si>
  <si>
    <t>1/400/K4/2008/5105610281</t>
  </si>
  <si>
    <t>5105610281/00001/2008/00400</t>
  </si>
  <si>
    <t>1609050200</t>
  </si>
  <si>
    <t>Genoptræning - serviceloven § 86</t>
  </si>
  <si>
    <t>Karin Lerche</t>
  </si>
  <si>
    <t>2/400/K4/2008/1900023692</t>
  </si>
  <si>
    <t>0020/2/400/K4/2008/1900023692</t>
  </si>
  <si>
    <t>1900023692</t>
  </si>
  <si>
    <t>1/400/K4/2008/5105603570</t>
  </si>
  <si>
    <t>5105603570/00001/2008/00400</t>
  </si>
  <si>
    <t>2/400/K4/2008/5105603570</t>
  </si>
  <si>
    <t>5105603570/00002/2008/00400</t>
  </si>
  <si>
    <t>1/400/K4/2008/5105619156</t>
  </si>
  <si>
    <t>5105619156/00001/2008/00400</t>
  </si>
  <si>
    <t>1/400/K4/2008/5105628766</t>
  </si>
  <si>
    <t>5105628766/00001/2008/00400</t>
  </si>
  <si>
    <t>1/400/K4/2008/5105638297</t>
  </si>
  <si>
    <t>5105638297/00001/2008/00400</t>
  </si>
  <si>
    <t>1/400/K4/2008/5105645864</t>
  </si>
  <si>
    <t>5105645864/00001/2008/00400</t>
  </si>
  <si>
    <t>1/400/K4/2008/5105654504</t>
  </si>
  <si>
    <t>Kortnr = 80112585740011 Notanr = 3314917</t>
  </si>
  <si>
    <t>5105654504/00001/2008/00400</t>
  </si>
  <si>
    <t>2/400/K4/2008/5105654504</t>
  </si>
  <si>
    <t>Kortnr = 80112585740021 Notanr = 3300894</t>
  </si>
  <si>
    <t>5105654504/00002/2008/00400</t>
  </si>
  <si>
    <t>3/400/K4/2008/5105654504</t>
  </si>
  <si>
    <t>Kortnr = 80112585740021 Notanr = 3301942</t>
  </si>
  <si>
    <t>5105654504/00003/2008/00400</t>
  </si>
  <si>
    <t>1/400/K4/2008/5105661680</t>
  </si>
  <si>
    <t>Kortnr = 80112585740021 Notanr = 3302285</t>
  </si>
  <si>
    <t>5105661680/00001/2008/00400</t>
  </si>
  <si>
    <t>1/400/K4/2008/5105670713</t>
  </si>
  <si>
    <t>5105670713/00001/2008/00400</t>
  </si>
  <si>
    <t>1/400/K4/2008/5105681626</t>
  </si>
  <si>
    <t>5105681626/00001/2008/00400</t>
  </si>
  <si>
    <t>1/400/K4/2008/5105692776</t>
  </si>
  <si>
    <t>5105692776/00001/2008/00400</t>
  </si>
  <si>
    <t>5100090916</t>
  </si>
  <si>
    <t>1/400/K4/2008/5105701181</t>
  </si>
  <si>
    <t>Kortnr = 80112585740011 Notanr = 3300457</t>
  </si>
  <si>
    <t>5105701181/00001/2008/00400</t>
  </si>
  <si>
    <t>5100098917</t>
  </si>
  <si>
    <t>1/400/K4/2008/5105618743</t>
  </si>
  <si>
    <t>, Dato2008-03-07Kortnr: 6100903820, Nota: C5 0290,</t>
  </si>
  <si>
    <t>Landsforeningen Frie</t>
  </si>
  <si>
    <t>Børnehaver og Fritidshjem</t>
  </si>
  <si>
    <t>"værestedet"</t>
  </si>
  <si>
    <t>Faste Anlæg</t>
  </si>
  <si>
    <t>Vejbelysning</t>
  </si>
  <si>
    <t>Døgninstitutionen Serius</t>
  </si>
  <si>
    <t>5798009949875</t>
  </si>
  <si>
    <t>Havnebelysning</t>
  </si>
  <si>
    <t>Havnefyr</t>
  </si>
  <si>
    <t>Spilhus Ndr. Bedding</t>
  </si>
  <si>
    <t>Spilhus Sidetræk</t>
  </si>
  <si>
    <t>Civilforsvar Komm.Central</t>
  </si>
  <si>
    <t>Småbørnsfløj, Nexø Skole</t>
  </si>
  <si>
    <t>5798009978639</t>
  </si>
  <si>
    <t>Bornholms Idrætsområde</t>
  </si>
  <si>
    <t>Nexø Ungdomsklub Klubhus</t>
  </si>
  <si>
    <t>5798009978646</t>
  </si>
  <si>
    <t>Nexø Boldklub Af 1990 Toiletbygning</t>
  </si>
  <si>
    <t>Vandfors.Trykforøger</t>
  </si>
  <si>
    <t>3720</t>
  </si>
  <si>
    <t>Plejehjemmet Åbo</t>
  </si>
  <si>
    <t>Sparebassin</t>
  </si>
  <si>
    <t>Bornholms Idræstsområder</t>
  </si>
  <si>
    <t>Gadelys</t>
  </si>
  <si>
    <t>Strøbyhus</t>
  </si>
  <si>
    <t>5798009992536</t>
  </si>
  <si>
    <t>Sparebassin Syd</t>
  </si>
  <si>
    <t>Sagsnr. 3-10245</t>
  </si>
  <si>
    <t>Aakirkeby Bibliotek</t>
  </si>
  <si>
    <t>Bornholms Brandvæsen</t>
  </si>
  <si>
    <t>Bornholms Regionskommune 2-50700</t>
  </si>
  <si>
    <t>Toiletbygning 13 W (nybyvej 13) 1-04001</t>
  </si>
  <si>
    <t>Idrætsbørnehave</t>
  </si>
  <si>
    <t>5798009973436</t>
  </si>
  <si>
    <t>5798009971333</t>
  </si>
  <si>
    <t>Jobcenteret Bornholm</t>
  </si>
  <si>
    <t>Sagsnr. 20-00005</t>
  </si>
  <si>
    <t>Aakirkeby Brandvæsen</t>
  </si>
  <si>
    <t>Bornholms Vand A/S</t>
  </si>
  <si>
    <t>Bygning Aakirkeby</t>
  </si>
  <si>
    <t>Fællesmåling Ungdomsbolig 2-50700</t>
  </si>
  <si>
    <t>Sagsnr.  20-00005</t>
  </si>
  <si>
    <t>Børne &amp; Fritidssekretariatet</t>
  </si>
  <si>
    <t>Fælleshus</t>
  </si>
  <si>
    <t>5798009988638</t>
  </si>
  <si>
    <t>Fodgængerlys</t>
  </si>
  <si>
    <t>Bornholmerkirken</t>
  </si>
  <si>
    <t>5798009984630</t>
  </si>
  <si>
    <t>Vestermarie Vandværk</t>
  </si>
  <si>
    <t>Rensningsanlæg</t>
  </si>
  <si>
    <t>Teknik &amp; Miljø</t>
  </si>
  <si>
    <t>3770</t>
  </si>
  <si>
    <t>Kloakpumpestation</t>
  </si>
  <si>
    <t>Redskabsskur</t>
  </si>
  <si>
    <t>Vandværk Langebjerg</t>
  </si>
  <si>
    <t>Trafiklys</t>
  </si>
  <si>
    <t>5798009973634</t>
  </si>
  <si>
    <t>Garager 3-10040</t>
  </si>
  <si>
    <t>Havneport, Havnekontor</t>
  </si>
  <si>
    <t>Pakhus</t>
  </si>
  <si>
    <t>Allinge-Sandvig Bibliotek</t>
  </si>
  <si>
    <t>Toiletter</t>
  </si>
  <si>
    <t>Allinge Brandstation</t>
  </si>
  <si>
    <t>Kærnehuset</t>
  </si>
  <si>
    <t>Boring Hammersholm</t>
  </si>
  <si>
    <t>Kranen</t>
  </si>
  <si>
    <t>Fællesmåler 3-10050</t>
  </si>
  <si>
    <t>5798009970442</t>
  </si>
  <si>
    <t>Hellefyr I Allinge, 4 Stk</t>
  </si>
  <si>
    <t>Brogård Vandværk</t>
  </si>
  <si>
    <t>Trykforøger I Dammen</t>
  </si>
  <si>
    <t>Offentligt Toilet Og Bad 1-01001</t>
  </si>
  <si>
    <t>3790</t>
  </si>
  <si>
    <t>Vang Gadebelysning</t>
  </si>
  <si>
    <t>Onsbæk Blokhus 3-30120</t>
  </si>
  <si>
    <t>Kloakpumpest. Frederiksvej N.</t>
  </si>
  <si>
    <t>Kloakpumpest. Sandstien</t>
  </si>
  <si>
    <t>Kloakpumpest. Frederiksvej S.</t>
  </si>
  <si>
    <t>Toiletbygning 1-04001</t>
  </si>
  <si>
    <t>Pedersker Kloakering</t>
  </si>
  <si>
    <t>Kloakpumpest. Balka Havn</t>
  </si>
  <si>
    <t>Gudhjem Plejehjem</t>
  </si>
  <si>
    <t>3760</t>
  </si>
  <si>
    <t>Gadebelysningen</t>
  </si>
  <si>
    <t>Gudhjem Brandvæsen</t>
  </si>
  <si>
    <t>5798009970831</t>
  </si>
  <si>
    <t>Bornholms Regionskommune Mrk. 7-00001</t>
  </si>
  <si>
    <t>Kommunale Ejendomme</t>
  </si>
  <si>
    <t>Fritidshuset</t>
  </si>
  <si>
    <t>3-10115</t>
  </si>
  <si>
    <t>Teknik &amp; Miljø 59-73001</t>
  </si>
  <si>
    <t>Gudhjem Bibliotek</t>
  </si>
  <si>
    <t>Toilet/gadebelysning 1-05001</t>
  </si>
  <si>
    <t>Redskabsskur Freja</t>
  </si>
  <si>
    <t>Spildevandspumpe</t>
  </si>
  <si>
    <t>3751</t>
  </si>
  <si>
    <t>5798009986634</t>
  </si>
  <si>
    <t>Michael Skovgaard Pedersen</t>
  </si>
  <si>
    <t>Børnehave</t>
  </si>
  <si>
    <t>5798009973337</t>
  </si>
  <si>
    <t>Spil- Og Havnebelysning 1-05001</t>
  </si>
  <si>
    <t>Pumpestation 301 Bølshavn</t>
  </si>
  <si>
    <t>Pumpestation, P 191 Nylars</t>
  </si>
  <si>
    <t>Løvfrøen</t>
  </si>
  <si>
    <t>Ny-Vest Centret, Nylars Forsamlingshus</t>
  </si>
  <si>
    <t>Ny-Vest Centret</t>
  </si>
  <si>
    <t>Pumpestation 171 Arnager</t>
  </si>
  <si>
    <t>Sparebassin, P 181 Lobbæk</t>
  </si>
  <si>
    <t>Kloakpumpest. Enekrogen,pst426</t>
  </si>
  <si>
    <t>Kloakpumpest. Kannikegårdsvej,pst422</t>
  </si>
  <si>
    <t>Kloakpumpest. Birkevej, Pst423</t>
  </si>
  <si>
    <t>Kloakpumpest. Turistvej,pst433</t>
  </si>
  <si>
    <t>Snogebæk Rensningsanlæg</t>
  </si>
  <si>
    <t>Kloakpumpest. Havnevej,pst 432</t>
  </si>
  <si>
    <t>5798009971135</t>
  </si>
  <si>
    <t>Jordbærhuset/børnehave</t>
  </si>
  <si>
    <t>Gadebelysning, Trfst. 166</t>
  </si>
  <si>
    <t>Vandfors. Boring 12</t>
  </si>
  <si>
    <t>Nexø Vandværk, Vandfors.Boring 2 Og 3</t>
  </si>
  <si>
    <t>Nexø Vandværk, Vandfors.Boring 1</t>
  </si>
  <si>
    <t>Gadebelysning, Stenseby</t>
  </si>
  <si>
    <t>Vandfors.Boring 13</t>
  </si>
  <si>
    <t>Boring VV/ Brandsgård</t>
  </si>
  <si>
    <t>Karmel, Ungdomsklub</t>
  </si>
  <si>
    <t>Gadebelysning Og Busly</t>
  </si>
  <si>
    <t>Pedersker Samlingshus</t>
  </si>
  <si>
    <t>Teknik &amp; Miljø, Kommunale Ejendomme</t>
  </si>
  <si>
    <t>Gadebelysning, Pedersker</t>
  </si>
  <si>
    <t>Pumpestation, VV/ Toiletter,pst529</t>
  </si>
  <si>
    <t>Lagerhal, 21-50002</t>
  </si>
  <si>
    <t>Vandfors.Højdebeholder</t>
  </si>
  <si>
    <t>Bygning</t>
  </si>
  <si>
    <t>Bodilsker Centralskole</t>
  </si>
  <si>
    <t>5798009974631</t>
  </si>
  <si>
    <t>Vandfors.Boring 10</t>
  </si>
  <si>
    <t>Vandfors.Boring 9</t>
  </si>
  <si>
    <t>Vandfors.Boring 11</t>
  </si>
  <si>
    <t>Vandfors.Aarsdale Vandværk</t>
  </si>
  <si>
    <t>Kloakpumpest. Urmarken, Pst476</t>
  </si>
  <si>
    <t>Ibsker Plejehjem</t>
  </si>
  <si>
    <t>Vandfors. Svaneke Vandværk 3-30035</t>
  </si>
  <si>
    <t>Aakirkeby Vandforsyning Trykforøger</t>
  </si>
  <si>
    <t>Aakirk. Vandfors.Pumpehus,måler Trf. 545</t>
  </si>
  <si>
    <t>Trassevejen - Boring</t>
  </si>
  <si>
    <t>Arbejdsskur</t>
  </si>
  <si>
    <t>Teknik Og Miljø</t>
  </si>
  <si>
    <t>Boring VV/ Slettegård</t>
  </si>
  <si>
    <t>Gudhjem Vandværk Højdebeholder V. Toft</t>
  </si>
  <si>
    <t>Østerlars Skole</t>
  </si>
  <si>
    <t>Aktivitetscenter &amp; Servicedel</t>
  </si>
  <si>
    <t>5798009993038</t>
  </si>
  <si>
    <t>Vandværk Rø</t>
  </si>
  <si>
    <t>Trykforøgerstation</t>
  </si>
  <si>
    <t>Vandværk Nyker</t>
  </si>
  <si>
    <t>Nyker Idrætsforening Fodbold</t>
  </si>
  <si>
    <t>Att. Lone Mogensen</t>
  </si>
  <si>
    <t>Martin Jensen</t>
  </si>
  <si>
    <t>Toiletbygning Rasteplads 1-01001</t>
  </si>
  <si>
    <t>Nyker Børnehave</t>
  </si>
  <si>
    <t>5798009971937</t>
  </si>
  <si>
    <t>Sagsnr: 20-00009</t>
  </si>
  <si>
    <t>N.I.F. (lysanlæg)</t>
  </si>
  <si>
    <t>Gadebelysning VV/ Ny Kirke</t>
  </si>
  <si>
    <t>Torontoanlæg VV/ Skolen</t>
  </si>
  <si>
    <t>Gadebelysning Ovf.</t>
  </si>
  <si>
    <t>Pumpestation 132 Buldregårdsvej</t>
  </si>
  <si>
    <t>3782</t>
  </si>
  <si>
    <t>Kollektivboliger (11)</t>
  </si>
  <si>
    <t>Hjemmet</t>
  </si>
  <si>
    <t>Den Kommunale Tandpleje</t>
  </si>
  <si>
    <t>5798009951557</t>
  </si>
  <si>
    <t>Vej &amp; Park</t>
  </si>
  <si>
    <t>5798009971234</t>
  </si>
  <si>
    <t xml:space="preserve">Bornholms Regionskommune </t>
  </si>
  <si>
    <t>Vandværk Hasle</t>
  </si>
  <si>
    <t>Fritids og ungodmsklubber</t>
  </si>
  <si>
    <t>Administrationsbygning</t>
  </si>
  <si>
    <t>Boring Biskopskilde Hasle</t>
  </si>
  <si>
    <t>Pumpestation 121 Klinkervej</t>
  </si>
  <si>
    <t>Gadebelysning, Sorthat</t>
  </si>
  <si>
    <t>Vandværk Muleby</t>
  </si>
  <si>
    <t>Pumpestation 122 Nyker Strandvej</t>
  </si>
  <si>
    <t>5798009971630</t>
  </si>
  <si>
    <t>Boring Maegård</t>
  </si>
  <si>
    <t>Garagebelysning</t>
  </si>
  <si>
    <t>Boring Ponydalen</t>
  </si>
  <si>
    <t>Bofa</t>
  </si>
  <si>
    <t>Trykforøger Rutsker</t>
  </si>
  <si>
    <t>Boring Maravad</t>
  </si>
  <si>
    <t>Pumpestation 249 Rønnevej 26 b</t>
  </si>
  <si>
    <t>Gadebelysning I Skab</t>
  </si>
  <si>
    <t>Boringer Spellinge Rø</t>
  </si>
  <si>
    <t>Kildebakken</t>
  </si>
  <si>
    <t>5798009981639</t>
  </si>
  <si>
    <t>Kate Irene Jensen</t>
  </si>
  <si>
    <t>Pumpestation 257 Havnevej</t>
  </si>
  <si>
    <t>Luftkompressor Havnelift 59-63001</t>
  </si>
  <si>
    <t>Havnebelysning 59-63001</t>
  </si>
  <si>
    <t>Børne &amp; Fritidssikkertariatet</t>
  </si>
  <si>
    <t>Havnegruppen Tejn Havn  59-63001</t>
  </si>
  <si>
    <t>Vejbelysning, Vej 174</t>
  </si>
  <si>
    <t>Bornholms Regionskommune 20-00003</t>
  </si>
  <si>
    <t>Klubhus 3-30080</t>
  </si>
  <si>
    <t>Pumpestation  10 Hedebovej</t>
  </si>
  <si>
    <t>bygning base for vand</t>
  </si>
  <si>
    <t>5798009975645</t>
  </si>
  <si>
    <t>5798009975638</t>
  </si>
  <si>
    <t>Redskabshus, Skolen</t>
  </si>
  <si>
    <t>Peter Sandberg</t>
  </si>
  <si>
    <t>Lokalhistorisk Samling</t>
  </si>
  <si>
    <t>Fritid Og Kultur, Dagplejen</t>
  </si>
  <si>
    <t>Kajstikbokse +havnekontor</t>
  </si>
  <si>
    <t>Pumpestation 102 Hasle ved vægten</t>
  </si>
  <si>
    <t>Kajstik</t>
  </si>
  <si>
    <t>Redskabshuse</t>
  </si>
  <si>
    <t>Pumpestation 103 Hasle Vesthavnsvej</t>
  </si>
  <si>
    <t>Ole Boskov</t>
  </si>
  <si>
    <t>Pumpestation 105 Søndre Bæk</t>
  </si>
  <si>
    <t>Sagsnr: 3-30140</t>
  </si>
  <si>
    <t>Karetmagergården</t>
  </si>
  <si>
    <t>Rolf Barfod A/S</t>
  </si>
  <si>
    <t>Pumpestation 105 Klympen</t>
  </si>
  <si>
    <t>Brændeplads</t>
  </si>
  <si>
    <t>Natur &amp; Miljø</t>
  </si>
  <si>
    <t>Børnehuset Villekulla</t>
  </si>
  <si>
    <t>5798009972934</t>
  </si>
  <si>
    <t>Kollektivboliger</t>
  </si>
  <si>
    <t>Pumpestation 107 Siegård</t>
  </si>
  <si>
    <t>Nørrekås Lystbådehavn</t>
  </si>
  <si>
    <t>Stikkontakter VV/ Sejlklub</t>
  </si>
  <si>
    <t>Bornholms Marineforening</t>
  </si>
  <si>
    <t>Pumpestation 9</t>
  </si>
  <si>
    <t>Stikkontakt Arrangement</t>
  </si>
  <si>
    <t>Pumpestation 8</t>
  </si>
  <si>
    <t>Lysregulering</t>
  </si>
  <si>
    <t>Radiostation</t>
  </si>
  <si>
    <t>Uddannelsescenter Snorrebakken</t>
  </si>
  <si>
    <t>Uddannelsescentret Snorrebakken</t>
  </si>
  <si>
    <t>Toiletbygning, Rasteplads 50-50130</t>
  </si>
  <si>
    <t>Nexø Fritidscenter</t>
  </si>
  <si>
    <t>Kloakpumpest.Kystvej</t>
  </si>
  <si>
    <t>Ventesal</t>
  </si>
  <si>
    <t>Odaenge Kildeplads</t>
  </si>
  <si>
    <t>Redningsstation</t>
  </si>
  <si>
    <t>Kajstik/toilet/redskabsb. 1-05001</t>
  </si>
  <si>
    <t>Pumpestation 244 Lærkegårdsvej</t>
  </si>
  <si>
    <t>Tejn Børnehave</t>
  </si>
  <si>
    <t>5798009972835</t>
  </si>
  <si>
    <t>Pumpestation 141 Søsende</t>
  </si>
  <si>
    <t>Tejn Renseanlæg</t>
  </si>
  <si>
    <t>Offentlige toiletter 1-05001</t>
  </si>
  <si>
    <t>Offentlige Toiletter/sejlklub</t>
  </si>
  <si>
    <t>Kloakpumpest. Kuttervej</t>
  </si>
  <si>
    <t>Kloakpumpest. Søbækken</t>
  </si>
  <si>
    <t>Kloakpumpest. Stensebyvejen,pst424</t>
  </si>
  <si>
    <t>Busholdeplads/off. Toilet 1-01001</t>
  </si>
  <si>
    <t>Busterminal - Mrk. 1-04001</t>
  </si>
  <si>
    <t>Kommunale Ejendom Fællesantenne 7-00002</t>
  </si>
  <si>
    <t>Skovbørnehave</t>
  </si>
  <si>
    <t>5798009973092</t>
  </si>
  <si>
    <t>Pumpestation 203 Kirkebyen Syd</t>
  </si>
  <si>
    <t>Overfaldsbygværk</t>
  </si>
  <si>
    <t>Svaneke Havn/tidl. Redningsst.</t>
  </si>
  <si>
    <t>Kloakpumpest. Nørrebækken</t>
  </si>
  <si>
    <t>Overfaldsbygværk 56 Silkegade</t>
  </si>
  <si>
    <t>Pumpestation 255 Østvej</t>
  </si>
  <si>
    <t>Ældreboliger Afdeling 2</t>
  </si>
  <si>
    <t>Nexø Ældreboliger, Afd.2</t>
  </si>
  <si>
    <t>Fællesareal</t>
  </si>
  <si>
    <t>Bofa Bornholms Regionskommune</t>
  </si>
  <si>
    <t>Containerplads</t>
  </si>
  <si>
    <t>Bornholms Regionskommune 1-05001</t>
  </si>
  <si>
    <t xml:space="preserve">Nexø Busstation Ventesal - Toiletter </t>
  </si>
  <si>
    <t>Aakirkeby Vandfors. Trykforøger Vand</t>
  </si>
  <si>
    <t>Gartneriet Skovminde</t>
  </si>
  <si>
    <t>5798009952356</t>
  </si>
  <si>
    <t>Sparebassin Nord</t>
  </si>
  <si>
    <t>Aflastningsbolig</t>
  </si>
  <si>
    <t>Kirsten Jakobsen</t>
  </si>
  <si>
    <t>Gadebelysning Højvangsp.</t>
  </si>
  <si>
    <t>Østermarie Containerplads</t>
  </si>
  <si>
    <t>Pumpestation 17 Nørrekås</t>
  </si>
  <si>
    <t>Pumpestation Boring Agregård</t>
  </si>
  <si>
    <t>Aakirkeby Vandforsyning Højdebeholder</t>
  </si>
  <si>
    <t>Boring, Hedebo, Olsker</t>
  </si>
  <si>
    <t>Pumpestation Gu 9</t>
  </si>
  <si>
    <t>Pumpestation P2</t>
  </si>
  <si>
    <t>Offentligt Toilet 1-03001</t>
  </si>
  <si>
    <t>Toiletbygning 1-02001</t>
  </si>
  <si>
    <t>Toiletbygning, Sagsnr. 1-01001</t>
  </si>
  <si>
    <t>Pumpestation-Blindtarmen</t>
  </si>
  <si>
    <t>Pumpestation 250 Ålebæk Nakke</t>
  </si>
  <si>
    <t>3-10050</t>
  </si>
  <si>
    <t>Containerplads/campingv.</t>
  </si>
  <si>
    <t>Fiskernes Mødehus</t>
  </si>
  <si>
    <t>Gudhjem Havnekontor</t>
  </si>
  <si>
    <t>Pumpestation 258 Jordbjerg</t>
  </si>
  <si>
    <t>Karamel Kompagniet ApS</t>
  </si>
  <si>
    <t>Kloakpumpest. Birkelund,pst425</t>
  </si>
  <si>
    <t>Vandfors. Trykforøger</t>
  </si>
  <si>
    <t>Kloakpumpest. Ved Stranden</t>
  </si>
  <si>
    <t>Kloakpumpest.Svaneke Havn</t>
  </si>
  <si>
    <t>Kloakpumpestation Egestrand,pst473</t>
  </si>
  <si>
    <t>Kloakpumpest. Hullegård,pst471</t>
  </si>
  <si>
    <t>Kloakpumpest. Møllevej Pst 475</t>
  </si>
  <si>
    <t>Fællesrum, Sundhedsafdelingen</t>
  </si>
  <si>
    <t>Toiletbygning 20 W 1-04001</t>
  </si>
  <si>
    <t>Kloakpumpest. Aarsdale Havn Pst 474</t>
  </si>
  <si>
    <t>Kloakpumpest. Fiskergade</t>
  </si>
  <si>
    <t>Kloakpumpest. Nordskoven</t>
  </si>
  <si>
    <t>Sparebassin, B525</t>
  </si>
  <si>
    <t>Målerbygværk Fælledvej Hasle</t>
  </si>
  <si>
    <t>Virksomhed Bornholm, Lossen 1</t>
  </si>
  <si>
    <t>Stikkontakter</t>
  </si>
  <si>
    <t>Kloakpumpest. Listed Havn,pst453</t>
  </si>
  <si>
    <t>Kloakpumpest. Strandstien,pst 454</t>
  </si>
  <si>
    <t>Kloakpumpestation Gruset,pst452</t>
  </si>
  <si>
    <t>Kloakpumpest. Mor Markers G.,pst451</t>
  </si>
  <si>
    <t>Vagtrum</t>
  </si>
  <si>
    <t>Slottet</t>
  </si>
  <si>
    <t>Forbrug</t>
  </si>
  <si>
    <t>Forbrug
incl. moms</t>
  </si>
  <si>
    <t>Udgiftsbaseret</t>
  </si>
  <si>
    <t>inkl. moms med efterposteringer (overflyttet fra senere år)</t>
  </si>
  <si>
    <t>Artskonto</t>
  </si>
  <si>
    <t>Kreditor</t>
  </si>
  <si>
    <t>Oprettet Dato</t>
  </si>
  <si>
    <t>Bilagsart</t>
  </si>
  <si>
    <t>Positionstekst</t>
  </si>
  <si>
    <t>Bilag</t>
  </si>
  <si>
    <t>FI Bilagsnummer</t>
  </si>
  <si>
    <t>Bogføringsdato</t>
  </si>
  <si>
    <t>DKK</t>
  </si>
  <si>
    <t>Samlet resultat</t>
  </si>
  <si>
    <t>23601000</t>
  </si>
  <si>
    <t>Biler, drift og vedl</t>
  </si>
  <si>
    <t>400/Ikke allokeret</t>
  </si>
  <si>
    <t>Z8</t>
  </si>
  <si>
    <t>1/400/K4/2008/3000005890</t>
  </si>
  <si>
    <t>0020/1/400/K4/2008/3000005890</t>
  </si>
  <si>
    <t>#</t>
  </si>
  <si>
    <t>12/400/K4/2008/3000005890</t>
  </si>
  <si>
    <t>0020/12/400/K4/2008/3000005890</t>
  </si>
  <si>
    <t>17/400/K4/2008/3000005890</t>
  </si>
  <si>
    <t>0020/17/400/K4/2008/3000005890</t>
  </si>
  <si>
    <t>23/400/K4/2008/3000005890</t>
  </si>
  <si>
    <t>0020/23/400/K4/2008/3000005890</t>
  </si>
  <si>
    <t>25/400/K4/2008/3000005890</t>
  </si>
  <si>
    <t>0020/25/400/K4/2008/3000005890</t>
  </si>
  <si>
    <t>6/400/K4/2008/3000005890</t>
  </si>
  <si>
    <t>0020/6/400/K4/2008/3000005890</t>
  </si>
  <si>
    <t>1/400/K4/2008/3000005963</t>
  </si>
  <si>
    <t>0020/1/400/K4/2008/3000005963</t>
  </si>
  <si>
    <t>1/400/K4/2008/3000005964</t>
  </si>
  <si>
    <t>0020/1/400/K4/2008/3000005964</t>
  </si>
  <si>
    <t>A/S DANSK SHELL</t>
  </si>
  <si>
    <t>RE</t>
  </si>
  <si>
    <t>1/400/K4/2008/5105604553</t>
  </si>
  <si>
    <t>01/08 benzin leasede biler</t>
  </si>
  <si>
    <t>5105604553/00001/2008/00400</t>
  </si>
  <si>
    <t>1/400/K4/2008/5105613209</t>
  </si>
  <si>
    <t>jan feb benzin  biler vis. ældre</t>
  </si>
  <si>
    <t>5105613209/00001/2008/00400</t>
  </si>
  <si>
    <t>1/400/K4/2008/5105621732</t>
  </si>
  <si>
    <t>benzinforbrug februar-marts 2008</t>
  </si>
  <si>
    <t>5105621732/00001/2008/00400</t>
  </si>
  <si>
    <t>1/400/K4/2008/5105630431</t>
  </si>
  <si>
    <t>marts/april</t>
  </si>
  <si>
    <t>5105630431/00001/2008/00400</t>
  </si>
  <si>
    <t>1/400/K4/2008/5105637665</t>
  </si>
  <si>
    <t>benzinforbrug</t>
  </si>
  <si>
    <t>5105637665/00001/2008/00400</t>
  </si>
  <si>
    <t>1/400/K4/2008/5105646947</t>
  </si>
  <si>
    <t>benzin og diesel</t>
  </si>
  <si>
    <t>5105646947/00001/2008/00400</t>
  </si>
  <si>
    <t>Lenz,Katja Bornack</t>
  </si>
  <si>
    <t>KR</t>
  </si>
  <si>
    <t>2/400/K4/2008/1900011236</t>
  </si>
  <si>
    <t>0020/2/400/K4/2008/1900011236</t>
  </si>
  <si>
    <t>10/400/K4/2008/3000005890</t>
  </si>
  <si>
    <t>0020/10/400/K4/2008/3000005890</t>
  </si>
  <si>
    <t>11/400/K4/2008/3000005890</t>
  </si>
  <si>
    <t>0020/11/400/K4/2008/3000005890</t>
  </si>
  <si>
    <t>13/400/K4/2008/3000005890</t>
  </si>
  <si>
    <t>0020/13/400/K4/2008/3000005890</t>
  </si>
  <si>
    <t>14/400/K4/2008/3000005890</t>
  </si>
  <si>
    <t>0020/14/400/K4/2008/3000005890</t>
  </si>
  <si>
    <t>15/400/K4/2008/3000005890</t>
  </si>
  <si>
    <t>0020/15/400/K4/2008/3000005890</t>
  </si>
  <si>
    <t>16/400/K4/2008/3000005890</t>
  </si>
  <si>
    <t>0020/16/400/K4/2008/3000005890</t>
  </si>
  <si>
    <t>18/400/K4/2008/3000005890</t>
  </si>
  <si>
    <t>0020/18/400/K4/2008/3000005890</t>
  </si>
  <si>
    <t>19/400/K4/2008/3000005890</t>
  </si>
  <si>
    <t>0020/19/400/K4/2008/3000005890</t>
  </si>
  <si>
    <t>2/400/K4/2008/3000005890</t>
  </si>
  <si>
    <t>0020/2/400/K4/2008/3000005890</t>
  </si>
  <si>
    <t>20/400/K4/2008/3000005890</t>
  </si>
  <si>
    <t>0020/20/400/K4/2008/3000005890</t>
  </si>
  <si>
    <t>21/400/K4/2008/3000005890</t>
  </si>
  <si>
    <t>0020/21/400/K4/2008/3000005890</t>
  </si>
  <si>
    <t>22/400/K4/2008/3000005890</t>
  </si>
  <si>
    <t>0020/22/400/K4/2008/3000005890</t>
  </si>
  <si>
    <t>24/400/K4/2008/3000005890</t>
  </si>
  <si>
    <t>0020/24/400/K4/2008/3000005890</t>
  </si>
  <si>
    <t>26/400/K4/2008/3000005890</t>
  </si>
  <si>
    <t>0020/26/400/K4/2008/3000005890</t>
  </si>
  <si>
    <t>27/400/K4/2008/3000005890</t>
  </si>
  <si>
    <t>0020/27/400/K4/2008/3000005890</t>
  </si>
  <si>
    <t>28/400/K4/2008/3000005890</t>
  </si>
  <si>
    <t>0020/28/400/K4/2008/3000005890</t>
  </si>
  <si>
    <t>29/400/K4/2008/3000005890</t>
  </si>
  <si>
    <t>0020/29/400/K4/2008/3000005890</t>
  </si>
  <si>
    <t>3/400/K4/2008/3000005890</t>
  </si>
  <si>
    <t>0020/3/400/K4/2008/3000005890</t>
  </si>
  <si>
    <t>30/400/K4/2008/3000005890</t>
  </si>
  <si>
    <t>0020/30/400/K4/2008/3000005890</t>
  </si>
  <si>
    <t>4/400/K4/2008/3000005890</t>
  </si>
  <si>
    <t>0020/4/400/K4/2008/3000005890</t>
  </si>
  <si>
    <t>5/400/K4/2008/3000005890</t>
  </si>
  <si>
    <t>0020/5/400/K4/2008/3000005890</t>
  </si>
  <si>
    <t>7/400/K4/2008/3000005890</t>
  </si>
  <si>
    <t>0020/7/400/K4/2008/3000005890</t>
  </si>
  <si>
    <t>8/400/K4/2008/3000005890</t>
  </si>
  <si>
    <t>0020/8/400/K4/2008/3000005890</t>
  </si>
  <si>
    <t>9/400/K4/2008/3000005890</t>
  </si>
  <si>
    <t>0020/9/400/K4/2008/3000005890</t>
  </si>
  <si>
    <t>2/400/K4/2008/3000005963</t>
  </si>
  <si>
    <t>0020/2/400/K4/2008/3000005963</t>
  </si>
  <si>
    <t>2/400/K4/2008/3000005964</t>
  </si>
  <si>
    <t>0020/2/400/K4/2008/3000005964</t>
  </si>
  <si>
    <t>3/400/K4/2008/3000005963</t>
  </si>
  <si>
    <t>0020/3/400/K4/2008/3000005963</t>
  </si>
  <si>
    <t>4/400/K4/2008/3000005963</t>
  </si>
  <si>
    <t>0020/4/400/K4/2008/3000005963</t>
  </si>
  <si>
    <t>5/400/K4/2008/3000005963</t>
  </si>
  <si>
    <t>0020/5/400/K4/2008/3000005963</t>
  </si>
  <si>
    <t>6/400/K4/2008/3000005963</t>
  </si>
  <si>
    <t>0020/6/400/K4/2008/3000005963</t>
  </si>
  <si>
    <t>7/400/K4/2008/3000005963</t>
  </si>
  <si>
    <t>0020/7/400/K4/2008/3000005963</t>
  </si>
  <si>
    <t>1/400/K4/2008/5105653920</t>
  </si>
  <si>
    <t>benzin</t>
  </si>
  <si>
    <t>5105653920/00001/2008/00400</t>
  </si>
  <si>
    <t>2/400/K4/2008/5105653920</t>
  </si>
  <si>
    <t>bog</t>
  </si>
  <si>
    <t>5105653920/00002/2008/00400</t>
  </si>
  <si>
    <t>3/400/K4/2008/5105653920</t>
  </si>
  <si>
    <t>5105653920/00003/2008/00400</t>
  </si>
  <si>
    <t>4/400/K4/2008/5105653920</t>
  </si>
  <si>
    <t>5105653920/00004/2008/00400</t>
  </si>
  <si>
    <t>5/400/K4/2008/5105653920</t>
  </si>
  <si>
    <t>5105653920/00005/2008/00400</t>
  </si>
  <si>
    <t>6/400/K4/2008/5105653920</t>
  </si>
  <si>
    <t>5105653920/00006/2008/00400</t>
  </si>
  <si>
    <t>7/400/K4/2008/5105653920</t>
  </si>
  <si>
    <t>5105653920/00007/2008/00400</t>
  </si>
  <si>
    <t>1/400/K4/2008/5105662867</t>
  </si>
  <si>
    <t>08/08</t>
  </si>
  <si>
    <t>5105662867/00001/2008/00400</t>
  </si>
  <si>
    <t>2/400/K4/2008/5105662867</t>
  </si>
  <si>
    <t>5105662867/00002/2008/00400</t>
  </si>
  <si>
    <t>3/400/K4/2008/5105662867</t>
  </si>
  <si>
    <t>5105662867/00003/2008/00400</t>
  </si>
  <si>
    <t>4/400/K4/2008/5105662867</t>
  </si>
  <si>
    <t>5105662867/00004/2008/00400</t>
  </si>
  <si>
    <t>1/400/K4/2008/5105667401</t>
  </si>
  <si>
    <t>5105667401/00001/2008/00400</t>
  </si>
  <si>
    <t>1/400/K4/2008/5105672195</t>
  </si>
  <si>
    <t>5105672195/00001/2008/00400</t>
  </si>
  <si>
    <t>1/400/K4/2008/5105671595</t>
  </si>
  <si>
    <t>5105671595/00001/2008/00400</t>
  </si>
  <si>
    <t>2/400/K4/2008/5105671595</t>
  </si>
  <si>
    <t>5105671595/00002/2008/00400</t>
  </si>
  <si>
    <t>3/400/K4/2008/5105671595</t>
  </si>
  <si>
    <t>5105671595/00003/2008/00400</t>
  </si>
  <si>
    <t>4/400/K4/2008/5105671595</t>
  </si>
  <si>
    <t>5105671595/00004/2008/00400</t>
  </si>
  <si>
    <t>5/400/K4/2008/5105671595</t>
  </si>
  <si>
    <t>5105671595/00005/2008/00400</t>
  </si>
  <si>
    <t>1/400/K4/2008/5105681703</t>
  </si>
  <si>
    <t>5105681703/00001/2008/00400</t>
  </si>
  <si>
    <t>1/400/K4/2008/5105681704</t>
  </si>
  <si>
    <t>5105681704/00001/2008/00400</t>
  </si>
  <si>
    <t>2/400/K4/2008/5105681704</t>
  </si>
  <si>
    <t>5105681704/00002/2008/00400</t>
  </si>
  <si>
    <t>3/400/K4/2008/5105681704</t>
  </si>
  <si>
    <t>5105681704/00003/2008/00400</t>
  </si>
  <si>
    <t>4/400/K4/2008/5105681704</t>
  </si>
  <si>
    <t>5105681704/00004/2008/00400</t>
  </si>
  <si>
    <t>1/400/K4/2008/5105693616</t>
  </si>
  <si>
    <t>5105693616/00001/2008/00400</t>
  </si>
  <si>
    <t>5100091759</t>
  </si>
  <si>
    <t>1/400/K4/2008/5105693615</t>
  </si>
  <si>
    <t>5105693615/00001/2008/00400</t>
  </si>
  <si>
    <t>5100091758</t>
  </si>
  <si>
    <t>2/400/K4/2008/5105693615</t>
  </si>
  <si>
    <t>5105693615/00002/2008/00400</t>
  </si>
  <si>
    <t>3/400/K4/2008/5105693615</t>
  </si>
  <si>
    <t>5105693615/00003/2008/00400</t>
  </si>
  <si>
    <t>4/400/K4/2008/5105693615</t>
  </si>
  <si>
    <t>5105693615/00004/2008/00400</t>
  </si>
  <si>
    <t>5/400/K4/2008/5105693615</t>
  </si>
  <si>
    <t>5105693615/00005/2008/00400</t>
  </si>
  <si>
    <t>6/400/K4/2008/5105693615</t>
  </si>
  <si>
    <t>5105693615/00006/2008/00400</t>
  </si>
  <si>
    <t>7/400/K4/2008/5105693615</t>
  </si>
  <si>
    <t>5105693615/00007/2008/00400</t>
  </si>
  <si>
    <t>1/400/K4/2008/5105707643</t>
  </si>
  <si>
    <t>5105707643/00001/2008/00400</t>
  </si>
  <si>
    <t>5100100603</t>
  </si>
  <si>
    <t>1/400/K4/2008/5105707645</t>
  </si>
  <si>
    <t>0020/1/400/K4/2008/5105707645</t>
  </si>
  <si>
    <t>5105707645/00001/2008/00400</t>
  </si>
  <si>
    <t>5100100604</t>
  </si>
  <si>
    <t>2/400/K4/2008/5105707645</t>
  </si>
  <si>
    <t>0020/2/400/K4/2008/5105707645</t>
  </si>
  <si>
    <t>5105707645/00002/2008/00400</t>
  </si>
  <si>
    <t>3/400/K4/2008/5105707645</t>
  </si>
  <si>
    <t>0020/3/400/K4/2008/5105707645</t>
  </si>
  <si>
    <t>5105707645/00003/2008/00400</t>
  </si>
  <si>
    <t>4/400/K4/2008/5105707645</t>
  </si>
  <si>
    <t>0020/4/400/K4/2008/5105707645</t>
  </si>
  <si>
    <t>5105707645/00004/2008/00400</t>
  </si>
  <si>
    <t>Møller,Lene Folk</t>
  </si>
  <si>
    <t>2/400/K4/2008/1900020482</t>
  </si>
  <si>
    <t>0020/2/400/K4/2008/1900020482</t>
  </si>
  <si>
    <t>1519000200</t>
  </si>
  <si>
    <t>DeViKa, Nexø</t>
  </si>
  <si>
    <t>KUWAIT PETROLEUM (DANMARK) A/S</t>
  </si>
  <si>
    <t>1/400/K4/2008/5105603571</t>
  </si>
  <si>
    <t>Kortnr = 80600851260013, RC 92 366 Notanr = 331845</t>
  </si>
  <si>
    <t>5105603571/00001/2008/00400</t>
  </si>
  <si>
    <t>2/400/K4/2008/5105603571</t>
  </si>
  <si>
    <t>Kortnr = 80600851260021, TZ 94 036 Notanr = 331026</t>
  </si>
  <si>
    <t>5105603571/00002/2008/00400</t>
  </si>
  <si>
    <t>1/400/K4/2008/5105612147</t>
  </si>
  <si>
    <t>Kortnr = 80600851260013, RC 92 366 Notanr = 311523</t>
  </si>
  <si>
    <t>5105612147/00001/2008/00400</t>
  </si>
  <si>
    <t>2/400/K4/2008/5105612147</t>
  </si>
  <si>
    <t>5105612147/00002/2008/00400</t>
  </si>
  <si>
    <t>3/400/K4/2008/5105612147</t>
  </si>
  <si>
    <t>5105612147/00003/2008/00400</t>
  </si>
  <si>
    <t>4/400/K4/2008/5105612147</t>
  </si>
  <si>
    <t>5105612147/00004/2008/00400</t>
  </si>
  <si>
    <t>1/400/K4/2008/5105628773</t>
  </si>
  <si>
    <t>Benzin</t>
  </si>
  <si>
    <t>5105628773/00001/2008/00400</t>
  </si>
  <si>
    <t>1/400/K4/2008/5105628775</t>
  </si>
  <si>
    <t>Kortnr = 80600851260013, RC 92 366 Notanr = 311440</t>
  </si>
  <si>
    <t>5105628775/00001/2008/00400</t>
  </si>
  <si>
    <t>2/400/K4/2008/5105628775</t>
  </si>
  <si>
    <t>5105628775/00002/2008/00400</t>
  </si>
  <si>
    <t>3/400/K4/2008/5105628775</t>
  </si>
  <si>
    <t>5105628775/00003/2008/00400</t>
  </si>
  <si>
    <t>1/400/K4/2008/5105654511</t>
  </si>
  <si>
    <t>Kortnr = 80600851260021, TZ 94 036 Notanr = 330005</t>
  </si>
  <si>
    <t>5105654511/00001/2008/00400</t>
  </si>
  <si>
    <t>2/400/K4/2008/5105654511</t>
  </si>
  <si>
    <t>5105654511/00002/2008/00400</t>
  </si>
  <si>
    <t>1/400/K4/2008/5105654512</t>
  </si>
  <si>
    <t>Kortnr = 80108668150031, TC 95 909 Notanr = 311092</t>
  </si>
  <si>
    <t>5105654512/00001/2008/00400</t>
  </si>
  <si>
    <t>1/400/K4/2008/5105661659</t>
  </si>
  <si>
    <t>Kortnr = 80108668150031, TC 95 909 Notanr = 311408</t>
  </si>
  <si>
    <t>5105661659/00001/2008/00400</t>
  </si>
  <si>
    <t>2/400/K4/2008/5105661659</t>
  </si>
  <si>
    <t>Kortnr = 80108668150031, TC 95 909 Notanr = 311264</t>
  </si>
  <si>
    <t>5105661659/00002/2008/00400</t>
  </si>
  <si>
    <t>1/400/K4/2008/5105661663</t>
  </si>
  <si>
    <t>Kortnr = 80600851260021, TZ 94 036 Notanr = 330236</t>
  </si>
  <si>
    <t>5105661663/00001/2008/00400</t>
  </si>
  <si>
    <t>2/400/K4/2008/5105661663</t>
  </si>
  <si>
    <t>Kortnr = 80600851260021, TZ 94 036 Notanr = 331678</t>
  </si>
  <si>
    <t>5105661663/00002/2008/00400</t>
  </si>
  <si>
    <t>3/400/K4/2008/5105661663</t>
  </si>
  <si>
    <t>Kortnr = 80600851260021, TZ 94 036 Notanr = 330299</t>
  </si>
  <si>
    <t>5105661663/00003/2008/00400</t>
  </si>
  <si>
    <t>4/400/K4/2008/5105661663</t>
  </si>
  <si>
    <t>Kortnr = 80600851260021, TZ 94 036 Notanr = 330335</t>
  </si>
  <si>
    <t>5105661663/00004/2008/00400</t>
  </si>
  <si>
    <t>5/400/K4/2008/5105661663</t>
  </si>
  <si>
    <t>Kortnr = 80600851260031, VN 96 786 Notanr = 330690</t>
  </si>
  <si>
    <t>5105661663/00005/2008/00400</t>
  </si>
  <si>
    <t>6/400/K4/2008/5105661663</t>
  </si>
  <si>
    <t>Kortnr = 80600851260031, VN 96 786 Notanr = 330661</t>
  </si>
  <si>
    <t>5105661663/00006/2008/00400</t>
  </si>
  <si>
    <t>7/400/K4/2008/5105661663</t>
  </si>
  <si>
    <t>Kortnr = 80600851260031, VN 96 786 Notanr = 330781</t>
  </si>
  <si>
    <t>5105661663/00007/2008/00400</t>
  </si>
  <si>
    <t>8/400/K4/2008/5105661663</t>
  </si>
  <si>
    <t>Kortnr = 80600851260031, VN 96 786 Notanr = 330150</t>
  </si>
  <si>
    <t>5105661663/00008/2008/00400</t>
  </si>
  <si>
    <t>9/400/K4/2008/5105661663</t>
  </si>
  <si>
    <t>Kortnr = 80600851260031, VN 96 786 Notanr = 330275</t>
  </si>
  <si>
    <t>5105661663/00009/2008/00400</t>
  </si>
  <si>
    <t>1/400/K4/2008/5105670694</t>
  </si>
  <si>
    <t>Kortnr = 80108668150032, TC 95 909 Notanr = 311765</t>
  </si>
  <si>
    <t>5105670694/00001/2008/00400</t>
  </si>
  <si>
    <t>1/400/K4/2008/5105670702</t>
  </si>
  <si>
    <t>Kortnr = 80600851260021, TZ 94 036 Notanr = 330381</t>
  </si>
  <si>
    <t>5105670702/00001/2008/00400</t>
  </si>
  <si>
    <t>2/400/K4/2008/5105670702</t>
  </si>
  <si>
    <t>5105670702/00002/2008/00400</t>
  </si>
  <si>
    <t>1/400/K4/2008/5105681625</t>
  </si>
  <si>
    <t>Kortnr = 80108668150032, TC 95 909 Notanr = 330825</t>
  </si>
  <si>
    <t>5105681625/00001/2008/00400</t>
  </si>
  <si>
    <t>5100079942</t>
  </si>
  <si>
    <t>1/400/K4/2008/5105681629</t>
  </si>
  <si>
    <t>Kortnr = 80600851260021, TZ 94 036 Notanr = 330609</t>
  </si>
  <si>
    <t>5105681629/00001/2008/00400</t>
  </si>
  <si>
    <t>5100079946</t>
  </si>
  <si>
    <t>1/400/K4/2008/5105692788</t>
  </si>
  <si>
    <t>Kortnr = 80600851260022, TZ 94 036 Notanr = 330754</t>
  </si>
  <si>
    <t>5105692788/00001/2008/00400</t>
  </si>
  <si>
    <t>5100090928</t>
  </si>
  <si>
    <t>1/400/K4/2008/5105692794</t>
  </si>
  <si>
    <t>Kortnr = 80108668150032, TC 95 909 Notanr = 330188</t>
  </si>
  <si>
    <t>5105692794/00001/2008/00400</t>
  </si>
  <si>
    <t>5100090934</t>
  </si>
  <si>
    <t>1519000300</t>
  </si>
  <si>
    <t>DeViKa, Gudhjem</t>
  </si>
  <si>
    <t>1/400/K4/2008/5105603569</t>
  </si>
  <si>
    <t>Kortnr = 80108976950012, RK 95 732 Notanr = 330013</t>
  </si>
  <si>
    <t>5105603569/00001/2008/00400</t>
  </si>
  <si>
    <t>2/400/K4/2008/5105603569</t>
  </si>
  <si>
    <t>Kortnr = 80108976950012, RK 95 732 Notanr = 330043</t>
  </si>
  <si>
    <t>5105603569/00002/2008/00400</t>
  </si>
  <si>
    <t>3/400/K4/2008/5105603569</t>
  </si>
  <si>
    <t>Kortnr = 80108976950012, RK 95 732 Notanr = 330091</t>
  </si>
  <si>
    <t>5105603569/00003/2008/00400</t>
  </si>
  <si>
    <t>4/400/K4/2008/5105603569</t>
  </si>
  <si>
    <t>Kortnr = 80108976950012, RK 95 732 Notanr = 330122</t>
  </si>
  <si>
    <t>5105603569/00004/2008/00400</t>
  </si>
  <si>
    <t>5/400/K4/2008/5105603569</t>
  </si>
  <si>
    <t>Kortnr = 80108976950012, RK 95 732 Notanr = 330139</t>
  </si>
  <si>
    <t>5105603569/00005/2008/00400</t>
  </si>
  <si>
    <t>6/400/K4/2008/5105603569</t>
  </si>
  <si>
    <t>Kortnr = 80108976950012, RK 95 732 Notanr = 330152</t>
  </si>
  <si>
    <t>5105603569/00006/2008/00400</t>
  </si>
  <si>
    <t>7/400/K4/2008/5105603569</t>
  </si>
  <si>
    <t>Kortnr = 80108976950012, RK 95 732 Notanr = 330129</t>
  </si>
  <si>
    <t>5105603569/00007/2008/00400</t>
  </si>
  <si>
    <t>8/400/K4/2008/5105603569</t>
  </si>
  <si>
    <t>Kortnr = 80108976950012, RK 95 732 Notanr = 330191</t>
  </si>
  <si>
    <t>5105603569/00008/2008/00400</t>
  </si>
  <si>
    <t>9/400/K4/2008/5105603569</t>
  </si>
  <si>
    <t>Kortnr = 80108976950012, RK 95 732 Notanr = 330213</t>
  </si>
  <si>
    <t>5105603569/00009/2008/00400</t>
  </si>
  <si>
    <t>10/400/K4/2008/5105603569</t>
  </si>
  <si>
    <t>Kortnr = 80108976950012, RK 95 732 Notanr = 330258</t>
  </si>
  <si>
    <t>5105603569/00010/2008/00400</t>
  </si>
  <si>
    <t>11/400/K4/2008/5105603569</t>
  </si>
  <si>
    <t>Kortnr = 80108976950012, RK 95 732 Notanr = 330268</t>
  </si>
  <si>
    <t>5105603569/00011/2008/00400</t>
  </si>
  <si>
    <t>12/400/K4/2008/5105603569</t>
  </si>
  <si>
    <t>Kortnr = 80108976950012, RK 95 732 Notanr = 330287</t>
  </si>
  <si>
    <t>5105603569/00012/2008/00400</t>
  </si>
  <si>
    <t>13/400/K4/2008/5105603569</t>
  </si>
  <si>
    <t>Kortnr = 80108976950012, RK 95 732 Notanr = 330320</t>
  </si>
  <si>
    <t>5105603569/00013/2008/00400</t>
  </si>
  <si>
    <t>14/400/K4/2008/5105603569</t>
  </si>
  <si>
    <t>Kortnr = 80108976950012, RK 95 732 Notanr = 330332</t>
  </si>
  <si>
    <t>5105603569/00014/2008/00400</t>
  </si>
  <si>
    <t>15/400/K4/2008/5105603569</t>
  </si>
  <si>
    <t>Kortnr = 80108976950021, TC 95 911 Notanr = 330014</t>
  </si>
  <si>
    <t>5105603569/00015/2008/00400</t>
  </si>
  <si>
    <t>16/400/K4/2008/5105603569</t>
  </si>
  <si>
    <t>Kortnr = 80108976950021, TC 95 911 Notanr = 330086</t>
  </si>
  <si>
    <t>5105603569/00016/2008/00400</t>
  </si>
  <si>
    <t>17/400/K4/2008/5105603569</t>
  </si>
  <si>
    <t>Kortnr = 80108976950021, TC 95 911 Notanr = 330120</t>
  </si>
  <si>
    <t>5105603569/00017/2008/00400</t>
  </si>
  <si>
    <t>18/400/K4/2008/5105603569</t>
  </si>
  <si>
    <t>Kortnr = 80108976950021, TC 95 911 Notanr = 330191</t>
  </si>
  <si>
    <t>5105603569/00018/2008/00400</t>
  </si>
  <si>
    <t>19/400/K4/2008/5105603569</t>
  </si>
  <si>
    <t>Kortnr = 80108976950021, TC 95 911 Notanr = 330257</t>
  </si>
  <si>
    <t>5105603569/00019/2008/00400</t>
  </si>
  <si>
    <t>1/400/K4/2008/5105612154</t>
  </si>
  <si>
    <t>Kortnr = 80108976950012, RK 95 732 Notanr = 330337</t>
  </si>
  <si>
    <t>5105612154/00001/2008/00400</t>
  </si>
  <si>
    <t>2/400/K4/2008/5105612154</t>
  </si>
  <si>
    <t>Kortnr = 80108976950012, RK 95 732 Notanr = 330381</t>
  </si>
  <si>
    <t>5105612154/00002/2008/00400</t>
  </si>
  <si>
    <t>3/400/K4/2008/5105612154</t>
  </si>
  <si>
    <t>Kortnr = 80108976950012, RK 95 732 Notanr = 330398</t>
  </si>
  <si>
    <t>5105612154/00003/2008/00400</t>
  </si>
  <si>
    <t>4/400/K4/2008/5105612154</t>
  </si>
  <si>
    <t>Kortnr = 80108976950012, RK 95 732 Notanr = 330428</t>
  </si>
  <si>
    <t>5105612154/00004/2008/00400</t>
  </si>
  <si>
    <t>5/400/K4/2008/5105612154</t>
  </si>
  <si>
    <t>Kortnr = 80108976950012, RK 95 732 Notanr = 330290</t>
  </si>
  <si>
    <t>5105612154/00005/2008/00400</t>
  </si>
  <si>
    <t>6/400/K4/2008/5105612154</t>
  </si>
  <si>
    <t>Kortnr = 80108976950012, RK 95 732 Notanr = 330483</t>
  </si>
  <si>
    <t>5105612154/00006/2008/00400</t>
  </si>
  <si>
    <t>7/400/K4/2008/5105612154</t>
  </si>
  <si>
    <t>Kortnr = 80108976950012, RK 95 732 Notanr = 330496</t>
  </si>
  <si>
    <t>5105612154/00007/2008/00400</t>
  </si>
  <si>
    <t>8/400/K4/2008/5105612154</t>
  </si>
  <si>
    <t>Kortnr = 80108976950012, RK 95 732 Notanr = 330507</t>
  </si>
  <si>
    <t>5105612154/00008/2008/00400</t>
  </si>
  <si>
    <t>9/400/K4/2008/5105612154</t>
  </si>
  <si>
    <t>Kortnr = 80108976950012, RK 95 732 Notanr = 330539</t>
  </si>
  <si>
    <t>5105612154/00009/2008/00400</t>
  </si>
  <si>
    <t>10/400/K4/2008/5105612154</t>
  </si>
  <si>
    <t>Kortnr = 80108976950021, TC 95 911 Notanr = 330399</t>
  </si>
  <si>
    <t>5105612154/00010/2008/00400</t>
  </si>
  <si>
    <t>11/400/K4/2008/5105612154</t>
  </si>
  <si>
    <t>Kortnr = 80108976950021, TC 95 911 Notanr = 330500</t>
  </si>
  <si>
    <t>5105612154/00011/2008/00400</t>
  </si>
  <si>
    <t>12/400/K4/2008/5105612154</t>
  </si>
  <si>
    <t>Kortnr = 80108976950021, TC 95 911 Notanr = 330540</t>
  </si>
  <si>
    <t>5105612154/00012/2008/00400</t>
  </si>
  <si>
    <t>1/400/K4/2008/5105619154</t>
  </si>
  <si>
    <t>Kortnr = 80108976950012, RK 95 732 Notanr = 330571</t>
  </si>
  <si>
    <t>5105619154/00001/2008/00400</t>
  </si>
  <si>
    <t>2/400/K4/2008/5105619154</t>
  </si>
  <si>
    <t>Kortnr = 80108976950012, RK 95 732 Notanr = 330608</t>
  </si>
  <si>
    <t>5105619154/00002/2008/00400</t>
  </si>
  <si>
    <t>3/400/K4/2008/5105619154</t>
  </si>
  <si>
    <t>Kortnr = 80108976950012, RK 95 732 Notanr = 330635</t>
  </si>
  <si>
    <t>5105619154/00003/2008/00400</t>
  </si>
  <si>
    <t>4/400/K4/2008/5105619154</t>
  </si>
  <si>
    <t>Kortnr = 80108976950012, RK 95 732 Notanr = 330675</t>
  </si>
  <si>
    <t>5105619154/00004/2008/00400</t>
  </si>
  <si>
    <t>5/400/K4/2008/5105619154</t>
  </si>
  <si>
    <t>Kortnr = 80108976950012, RK 95 732 Notanr = 330698</t>
  </si>
  <si>
    <t>5105619154/00005/2008/00400</t>
  </si>
  <si>
    <t>6/400/K4/2008/5105619154</t>
  </si>
  <si>
    <t>Kortnr = 80108976950012, RK 95 732 Notanr = 330274</t>
  </si>
  <si>
    <t>5105619154/00006/2008/00400</t>
  </si>
  <si>
    <t>7/400/K4/2008/5105619154</t>
  </si>
  <si>
    <t>Kortnr = 80108976950012, RK 95 732 Notanr = 330756</t>
  </si>
  <si>
    <t>5105619154/00007/2008/00400</t>
  </si>
  <si>
    <t>8/400/K4/2008/5105619154</t>
  </si>
  <si>
    <t>Kortnr = 80108976950012, RK 95 732 Notanr = 330807</t>
  </si>
  <si>
    <t>5105619154/00008/2008/00400</t>
  </si>
  <si>
    <t>9/400/K4/2008/5105619154</t>
  </si>
  <si>
    <t>Kortnr = 80108976950021, TC 95 911 Notanr = 330381</t>
  </si>
  <si>
    <t>5105619154/00009/2008/00400</t>
  </si>
  <si>
    <t>10/400/K4/2008/5105619154</t>
  </si>
  <si>
    <t>Kortnr = 80108976950021, TC 95 911 Notanr = 330414</t>
  </si>
  <si>
    <t>5105619154/00010/2008/00400</t>
  </si>
  <si>
    <t>11/400/K4/2008/5105619154</t>
  </si>
  <si>
    <t>Kortnr = 80108976950021, TC 95 911 Notanr = 330447</t>
  </si>
  <si>
    <t>5105619154/00011/2008/00400</t>
  </si>
  <si>
    <t>12/400/K4/2008/5105619154</t>
  </si>
  <si>
    <t>Kortnr = 80108976950021, TC 95 911 Notanr = 330486</t>
  </si>
  <si>
    <t>5105619154/00012/2008/00400</t>
  </si>
  <si>
    <t>1/400/K4/2008/5105628774</t>
  </si>
  <si>
    <t>Kortnr = 80108976950012, RK 95 732 Notanr = 330837</t>
  </si>
  <si>
    <t>5105628774/00001/2008/00400</t>
  </si>
  <si>
    <t>2/400/K4/2008/5105628774</t>
  </si>
  <si>
    <t>Kortnr = 80108976950012, RK 95 732 Notanr = 330918</t>
  </si>
  <si>
    <t>5105628774/00002/2008/00400</t>
  </si>
  <si>
    <t>3/400/K4/2008/5105628774</t>
  </si>
  <si>
    <t>Kortnr = 80108976950012, RK 95 732 Notanr = 330937</t>
  </si>
  <si>
    <t>5105628774/00003/2008/00400</t>
  </si>
  <si>
    <t>4/400/K4/2008/5105628774</t>
  </si>
  <si>
    <t>Kortnr = 80108976950012, RK 95 732 Notanr = 330938</t>
  </si>
  <si>
    <t>5105628774/00004/2008/00400</t>
  </si>
  <si>
    <t>5/400/K4/2008/5105628774</t>
  </si>
  <si>
    <t>Kortnr = 80108976950012, RK 95 732 Notanr = 330996</t>
  </si>
  <si>
    <t>5105628774/00005/2008/00400</t>
  </si>
  <si>
    <t>6/400/K4/2008/5105628774</t>
  </si>
  <si>
    <t>Kortnr = 80108976950012, RK 95 732 Notanr = 330042</t>
  </si>
  <si>
    <t>5105628774/00006/2008/00400</t>
  </si>
  <si>
    <t>7/400/K4/2008/5105628774</t>
  </si>
  <si>
    <t>Kortnr = 80108976950013, RK 95 732 Notanr = 312788</t>
  </si>
  <si>
    <t>5105628774/00007/2008/00400</t>
  </si>
  <si>
    <t>8/400/K4/2008/5105628774</t>
  </si>
  <si>
    <t>Kortnr = 80108976950021, TC 95 911 Notanr = 330940</t>
  </si>
  <si>
    <t>5105628774/00008/2008/00400</t>
  </si>
  <si>
    <t>9/400/K4/2008/5105628774</t>
  </si>
  <si>
    <t>Kortnr = 80108976950021, TC 95 911 Notanr = 330031</t>
  </si>
  <si>
    <t>5105628774/00009/2008/00400</t>
  </si>
  <si>
    <t>10/400/K4/2008/5105628774</t>
  </si>
  <si>
    <t>Kortnr = 80108976950021, TC 95 911 Notanr = 311074</t>
  </si>
  <si>
    <t>5105628774/00010/2008/00400</t>
  </si>
  <si>
    <t>1/400/K4/2008/5105636872</t>
  </si>
  <si>
    <t>Kortnr = 80108976950013, RK 95 732 Notanr = 330106</t>
  </si>
  <si>
    <t>5105636872/00001/2008/00400</t>
  </si>
  <si>
    <t>2/400/K4/2008/5105636872</t>
  </si>
  <si>
    <t>Kortnr = 80108976950013, RK 95 732 Notanr = 330748</t>
  </si>
  <si>
    <t>5105636872/00002/2008/00400</t>
  </si>
  <si>
    <t>3/400/K4/2008/5105636872</t>
  </si>
  <si>
    <t>Kortnr = 80108976950013, RK 95 732 Notanr = 330149</t>
  </si>
  <si>
    <t>5105636872/00003/2008/00400</t>
  </si>
  <si>
    <t>4/400/K4/2008/5105636872</t>
  </si>
  <si>
    <t>Kortnr = 80108976950013, RK 95 732 Notanr = 330495</t>
  </si>
  <si>
    <t>5105636872/00004/2008/00400</t>
  </si>
  <si>
    <t>5/400/K4/2008/5105636872</t>
  </si>
  <si>
    <t>Kortnr = 80108976950013, RK 95 732 Notanr = 330202</t>
  </si>
  <si>
    <t>5105636872/00005/2008/00400</t>
  </si>
  <si>
    <t>6/400/K4/2008/5105636872</t>
  </si>
  <si>
    <t>Kortnr = 80108976950013, RK 95 732 Notanr = 330518</t>
  </si>
  <si>
    <t>5105636872/00006/2008/00400</t>
  </si>
  <si>
    <t>7/400/K4/2008/5105636872</t>
  </si>
  <si>
    <t>Kortnr = 80108976950013, RK 95 732 Notanr = 330601</t>
  </si>
  <si>
    <t>5105636872/00007/2008/00400</t>
  </si>
  <si>
    <t>8/400/K4/2008/5105636872</t>
  </si>
  <si>
    <t>Kortnr = 80108976950021, TC 95 911 Notanr = 320340</t>
  </si>
  <si>
    <t>5105636872/00008/2008/00400</t>
  </si>
  <si>
    <t>1/400/K4/2008/5105645865</t>
  </si>
  <si>
    <t>Kortnr = 80108976950013, RK 95 732 Notanr = 330665</t>
  </si>
  <si>
    <t>5105645865/00001/2008/00400</t>
  </si>
  <si>
    <t>1/400/K4/2008/5105654507</t>
  </si>
  <si>
    <t>Kortnr = 80108976950013, RK 95 732 Notanr = 330074</t>
  </si>
  <si>
    <t>5105654507/00001/2008/00400</t>
  </si>
  <si>
    <t>2/400/K4/2008/5105654507</t>
  </si>
  <si>
    <t>Kortnr = 80108976950013, RK 95 732 Notanr = 330085</t>
  </si>
  <si>
    <t>5105654507/00002/2008/00400</t>
  </si>
  <si>
    <t>3/400/K4/2008/5105654507</t>
  </si>
  <si>
    <t>Kortnr = 80108976950013, RK 95 732 Notanr = 331654</t>
  </si>
  <si>
    <t>5105654507/00003/2008/00400</t>
  </si>
  <si>
    <t>4/400/K4/2008/5105654507</t>
  </si>
  <si>
    <t>Kortnr = 80108976950013, RK 95 732 Notanr = 330625</t>
  </si>
  <si>
    <t>5105654507/00004/2008/00400</t>
  </si>
  <si>
    <t>1/400/K4/2008/5105661682</t>
  </si>
  <si>
    <t>Kortnr = 80108976950013, RK 95 732 Notanr = 330683</t>
  </si>
  <si>
    <t>5105661682/00001/2008/00400</t>
  </si>
  <si>
    <t>2/400/K4/2008/5105661682</t>
  </si>
  <si>
    <t>Kortnr = 80108976950013, RK 95 732 Notanr = 330331</t>
  </si>
  <si>
    <t>5105661682/00002/2008/00400</t>
  </si>
  <si>
    <t>3/400/K4/2008/5105661682</t>
  </si>
  <si>
    <t>Kortnr = 80108976950013, RK 95 732 Notanr = 330977</t>
  </si>
  <si>
    <t>5105661682/00003/2008/00400</t>
  </si>
  <si>
    <t>4/400/K4/2008/5105661682</t>
  </si>
  <si>
    <t>Kortnr = 80108976950013, RK 95 732 Notanr = 330013</t>
  </si>
  <si>
    <t>5105661682/00004/2008/00400</t>
  </si>
  <si>
    <t>5/400/K4/2008/5105661682</t>
  </si>
  <si>
    <t>Kortnr = 80108976950013, RK 95 732 Notanr = 330425</t>
  </si>
  <si>
    <t>5105661682/00005/2008/00400</t>
  </si>
  <si>
    <t>6/400/K4/2008/5105661682</t>
  </si>
  <si>
    <t>Kortnr = 80108976950013, RK 95 732 Notanr = 330248</t>
  </si>
  <si>
    <t>5105661682/00006/2008/00400</t>
  </si>
  <si>
    <t>7/400/K4/2008/5105661682</t>
  </si>
  <si>
    <t>Kortnr = 80108976950013, RK 95 732 Notanr = 330280</t>
  </si>
  <si>
    <t>5105661682/00007/2008/00400</t>
  </si>
  <si>
    <t>1/400/K4/2008/5105670693</t>
  </si>
  <si>
    <t>Kortnr = 80108976950013, RK 95 732 Notanr = 330368</t>
  </si>
  <si>
    <t>5105670693/00001/2008/00400</t>
  </si>
  <si>
    <t>2/400/K4/2008/5105670693</t>
  </si>
  <si>
    <t>Kortnr = 80108976950013, RK 95 732 Notanr = 330397</t>
  </si>
  <si>
    <t>5105670693/00002/2008/00400</t>
  </si>
  <si>
    <t>3/400/K4/2008/5105670693</t>
  </si>
  <si>
    <t>Kortnr = 80108976950013, RK 95 732 Notanr = 330493</t>
  </si>
  <si>
    <t>5105670693/00003/2008/00400</t>
  </si>
  <si>
    <t>4/400/K4/2008/5105670693</t>
  </si>
  <si>
    <t>Kortnr = 80108976950013, RK 95 732 Notanr = 330515</t>
  </si>
  <si>
    <t>5105670693/00004/2008/00400</t>
  </si>
  <si>
    <t>5/400/K4/2008/5105670693</t>
  </si>
  <si>
    <t>Kortnr = 80108976950013, RK 95 732 Notanr = 330593</t>
  </si>
  <si>
    <t>5105670693/00005/2008/00400</t>
  </si>
  <si>
    <t>6/400/K4/2008/5105670693</t>
  </si>
  <si>
    <t>Kortnr = 80108976950013, RK 95 732 Notanr = 330614</t>
  </si>
  <si>
    <t>5105670693/00006/2008/00400</t>
  </si>
  <si>
    <t>7/400/K4/2008/5105670693</t>
  </si>
  <si>
    <t>Kortnr = 80108976950013, RK 95 732 Notanr = 330696</t>
  </si>
  <si>
    <t>5105670693/00007/2008/00400</t>
  </si>
  <si>
    <t>8/400/K4/2008/5105670693</t>
  </si>
  <si>
    <t>Kortnr = 80108976950013, RK 95 732 Notanr = 330721</t>
  </si>
  <si>
    <t>5105670693/00008/2008/00400</t>
  </si>
  <si>
    <t>1/400/K4/2008/5105681624</t>
  </si>
  <si>
    <t>Kortnr = 80108976950013, RK 95 732 Notanr = 330799</t>
  </si>
  <si>
    <t>5105681624/00001/2008/00400</t>
  </si>
  <si>
    <t>1/400/K4/2008/5105692790</t>
  </si>
  <si>
    <t>Kortnr = 80108976950013, RK 95 732 Notanr = 330177</t>
  </si>
  <si>
    <t>5105692790/00001/2008/00400</t>
  </si>
  <si>
    <t>5100090930</t>
  </si>
  <si>
    <t>1/400/K4/2008/5105701173</t>
  </si>
  <si>
    <t>Kortnr = 80108976950013, RK 95 732 Notanr = 330433</t>
  </si>
  <si>
    <t>5105701173/00001/2008/00400</t>
  </si>
  <si>
    <t>5100098909</t>
  </si>
  <si>
    <t>2/400/K4/2008/5105701173</t>
  </si>
  <si>
    <t>Kortnr = 80108976950013, RK 95 732 Notanr = 330460</t>
  </si>
  <si>
    <t>5105701173/00002/2008/00400</t>
  </si>
  <si>
    <t>3/400/K4/2008/5105701173</t>
  </si>
  <si>
    <t>Kortnr = 80108976950013, RK 95 732 Notanr = 330490</t>
  </si>
  <si>
    <t>5105701173/00003/2008/00400</t>
  </si>
  <si>
    <t>4/400/K4/2008/5105701173</t>
  </si>
  <si>
    <t>Kortnr = 80108976950013, RK 95 732 Notanr = 330504</t>
  </si>
  <si>
    <t>5105701173/00004/2008/00400</t>
  </si>
  <si>
    <t>5/400/K4/2008/5105701173</t>
  </si>
  <si>
    <t>Kortnr = 80108976950013, RK 95 732 Notanr = 330551</t>
  </si>
  <si>
    <t>5105701173/00005/2008/00400</t>
  </si>
  <si>
    <t>6/400/K4/2008/5105701173</t>
  </si>
  <si>
    <t>Kortnr = 80108976950013, RK 95 732 Notanr = 330607</t>
  </si>
  <si>
    <t>5105701173/00006/2008/00400</t>
  </si>
  <si>
    <t>1519000400</t>
  </si>
  <si>
    <t>DeViKa, Sønderbo/Lunden</t>
  </si>
  <si>
    <t>1/400/K4/2008/5105603568</t>
  </si>
  <si>
    <t>Kortnr = 80112391600011, DEVIKA Notanr = 3326797</t>
  </si>
  <si>
    <t>5105603568/00001/2008/00400</t>
  </si>
  <si>
    <t>1/400/K4/2008/5105612158</t>
  </si>
  <si>
    <t>Kortnr = 80112391600011, DEVIKA Notanr = 3306872</t>
  </si>
  <si>
    <t>5105612158/00001/2008/00400</t>
  </si>
  <si>
    <t>2/400/K4/2008/5105612158</t>
  </si>
  <si>
    <t>Kortnr = 80112391600011, DEVIKA Notanr = 3113520</t>
  </si>
  <si>
    <t>5105612158/00002/2008/00400</t>
  </si>
  <si>
    <t>1/400/K4/2008/5105619155</t>
  </si>
  <si>
    <t>Kortnr = 80112391600011, DEVIKA Notanr = 3326222</t>
  </si>
  <si>
    <t>5105619155/00001/2008/00400</t>
  </si>
  <si>
    <t>1/400/K4/2008/5105628787</t>
  </si>
  <si>
    <t>Kortnr = 80112391600011, DEVIKA Notanr = 3320630</t>
  </si>
  <si>
    <t>5105628787/00001/2008/00400</t>
  </si>
  <si>
    <t>2/400/K4/2008/5105628787</t>
  </si>
  <si>
    <t>5105628787/00002/2008/00400</t>
  </si>
  <si>
    <t>1/400/K4/2008/5105636870</t>
  </si>
  <si>
    <t>Kortnr = 80112391600011, DEVIKA Notanr = 3308942</t>
  </si>
  <si>
    <t>5105636870/00001/2008/00400</t>
  </si>
  <si>
    <t>2/400/K4/2008/5105636870</t>
  </si>
  <si>
    <t>Kortnr = 80112391600011, DEVIKA Notanr = 3328263</t>
  </si>
  <si>
    <t>5105636870/00002/2008/00400</t>
  </si>
  <si>
    <t>3/400/K4/2008/5105636870</t>
  </si>
  <si>
    <t>Kortnr = 80112391600011, DEVIKA Notanr = 3324816</t>
  </si>
  <si>
    <t>5105636870/00003/2008/00400</t>
  </si>
  <si>
    <t>4/400/K4/2008/5105636870</t>
  </si>
  <si>
    <t>Kortnr = 80112391600011, DEVIKA Notanr = 3323091</t>
  </si>
  <si>
    <t>5105636870/00004/2008/00400</t>
  </si>
  <si>
    <t>5/400/K4/2008/5105636870</t>
  </si>
  <si>
    <t>Kortnr = 80112391600011, DEVIKA Notanr = 3323092</t>
  </si>
  <si>
    <t>5105636870/00005/2008/00400</t>
  </si>
  <si>
    <t>6/400/K4/2008/5105636870</t>
  </si>
  <si>
    <t>Kortnr = 80112391600011, DEVIKA Notanr = 3320723</t>
  </si>
  <si>
    <t>5105636870/00006/2008/00400</t>
  </si>
  <si>
    <t>1/400/K4/2008/5105645859</t>
  </si>
  <si>
    <t>Kortnr = 80112391600011, DEVIKA Notanr = 3314589</t>
  </si>
  <si>
    <t>5105645859/00001/2008/00400</t>
  </si>
  <si>
    <t>1/400/K4/2008/5105654514</t>
  </si>
  <si>
    <t>Kortnr = 80112391600011, DEVIKA Notanr = 3328738</t>
  </si>
  <si>
    <t>5105654514/00001/2008/00400</t>
  </si>
  <si>
    <t>2/400/K4/2008/5105654514</t>
  </si>
  <si>
    <t>Kortnr = 80112391600011, DEVIKA Notanr = 3125206</t>
  </si>
  <si>
    <t>5105654514/00002/2008/00400</t>
  </si>
  <si>
    <t>3/400/K4/2008/5105654514</t>
  </si>
  <si>
    <t>Kortnr = 80112391600011, DEVIKA Notanr = 3123273</t>
  </si>
  <si>
    <t>5105654514/00003/2008/00400</t>
  </si>
  <si>
    <t>1/400/K4/2008/5105661667</t>
  </si>
  <si>
    <t>Kortnr = 80112391600011, DEVIKA Notanr = 3122310</t>
  </si>
  <si>
    <t>5105661667/00001/2008/00400</t>
  </si>
  <si>
    <t>1/400/K4/2008/5105670719</t>
  </si>
  <si>
    <t>Kortnr = 80112391600011, DEVIKA Notanr = 3329170</t>
  </si>
  <si>
    <t>5105670719/00001/2008/00400</t>
  </si>
  <si>
    <t>2/400/K4/2008/5105670719</t>
  </si>
  <si>
    <t>Kortnr = 80112391600011, DEVIKA Notanr = 3201829</t>
  </si>
  <si>
    <t>5105670719/00002/2008/00400</t>
  </si>
  <si>
    <t>3/400/K4/2008/5105670719</t>
  </si>
  <si>
    <t>Kortnr = 80112391600011, DEVIKA Notanr = 3304306</t>
  </si>
  <si>
    <t>5105670719/00003/2008/00400</t>
  </si>
  <si>
    <t>1/400/K4/2008/5105681628</t>
  </si>
  <si>
    <t>Kortnr = 80112391600011, DEVIKA Notanr = 3324021</t>
  </si>
  <si>
    <t>5105681628/00001/2008/00400</t>
  </si>
  <si>
    <t>1/400/K4/2008/5105692777</t>
  </si>
  <si>
    <t>Kortnr = 80112391600011, DEVIKA Notanr = 3325025</t>
  </si>
  <si>
    <t>5105692777/00001/2008/00400</t>
  </si>
  <si>
    <t>5100090917</t>
  </si>
  <si>
    <t>2/400/K4/2008/5105692777</t>
  </si>
  <si>
    <t>Kortnr = 80112391600011, DEVIKA Notanr = 3322632</t>
  </si>
  <si>
    <t>5105692777/00002/2008/00400</t>
  </si>
  <si>
    <t>1530001000</t>
  </si>
  <si>
    <t>Fællesdrift, Døgnplejen Bornholm</t>
  </si>
  <si>
    <t>2/400/K4/2008/3000001649</t>
  </si>
  <si>
    <t>0020/2/400/K4/2008/3000001649</t>
  </si>
  <si>
    <t>2/400/K4/2008/3000001827</t>
  </si>
  <si>
    <t>0020/2/400/K4/2008/3000001827</t>
  </si>
  <si>
    <t>2/400/K4/2008/3000001879</t>
  </si>
  <si>
    <t>0020/2/400/K4/2008/3000001879</t>
  </si>
  <si>
    <t>1/400/K4/2008/3000002125</t>
  </si>
  <si>
    <t>0020/1/400/K4/2008/3000002125</t>
  </si>
  <si>
    <t>2/400/K4/2008/3000003267</t>
  </si>
  <si>
    <t>0020/2/400/K4/2008/3000003267</t>
  </si>
  <si>
    <t>1/400/K4/2008/3000005759</t>
  </si>
  <si>
    <t>0020/1/400/K4/2008/3000005759</t>
  </si>
  <si>
    <t>2/400/K4/2008/3000005759</t>
  </si>
  <si>
    <t>0020/2/400/K4/2008/3000005759</t>
  </si>
  <si>
    <t>3/400/K4/2008/3000005759</t>
  </si>
  <si>
    <t>0020/3/400/K4/2008/3000005759</t>
  </si>
  <si>
    <t>4/400/K4/2008/3000005759</t>
  </si>
  <si>
    <t>0020/4/400/K4/2008/3000005759</t>
  </si>
  <si>
    <t>2/400/K4/2008/3000006100</t>
  </si>
  <si>
    <t>0020/2/400/K4/2008/3000006100</t>
  </si>
  <si>
    <t>1/400/K4/2008/3000006687</t>
  </si>
  <si>
    <t>0020/1/400/K4/2008/3000006687</t>
  </si>
  <si>
    <t>1/400/K4/2008/3000006688</t>
  </si>
  <si>
    <t>0020/1/400/K4/2008/3000006688</t>
  </si>
  <si>
    <t>2/400/K4/2008/3000007776</t>
  </si>
  <si>
    <t>0020/2/400/K4/2008/3000007776</t>
  </si>
  <si>
    <t>1/400/K4/2008/3000008030</t>
  </si>
  <si>
    <t>0020/1/400/K4/2008/3000008030</t>
  </si>
  <si>
    <t>1/400/K4/2008/3000009203</t>
  </si>
  <si>
    <t>0020/1/400/K4/2008/3000009203</t>
  </si>
  <si>
    <t>10/400/K4/2008/3000013046</t>
  </si>
  <si>
    <t>0020/10/400/K4/2008/3000013046</t>
  </si>
  <si>
    <t>3000013046</t>
  </si>
  <si>
    <t>1/400/K4/2008/5105604439</t>
  </si>
  <si>
    <t>0020/1/400/K4/2008/5105604439</t>
  </si>
  <si>
    <t>5105604439/00001/2008/00400</t>
  </si>
  <si>
    <t>1/400/K4/2008/5105604440</t>
  </si>
  <si>
    <t>0020/1/400/K4/2008/5105604440</t>
  </si>
  <si>
    <t>5105604440/00001/2008/00400</t>
  </si>
  <si>
    <t>1/400/K4/2008/5105604441</t>
  </si>
  <si>
    <t>0020/1/400/K4/2008/5105604441</t>
  </si>
  <si>
    <t>5105604441/00001/2008/00400</t>
  </si>
  <si>
    <t>1/400/K4/2008/5105613093</t>
  </si>
  <si>
    <t>5105613093/00001/2008/00400</t>
  </si>
  <si>
    <t>1/400/K4/2008/5105613094</t>
  </si>
  <si>
    <t>5105613094/00001/2008/00400</t>
  </si>
  <si>
    <t>1/400/K4/2008/5105613088</t>
  </si>
  <si>
    <t>5105613088/00001/2008/00400</t>
  </si>
  <si>
    <t>1/400/K4/2008/5105621692</t>
  </si>
  <si>
    <t>preben lund tc95911</t>
  </si>
  <si>
    <t>5105621692/00001/2008/00400</t>
  </si>
  <si>
    <t>1/400/K4/2008/5105621700</t>
  </si>
  <si>
    <t>benzin hasle</t>
  </si>
  <si>
    <t>5105621700/00001/2008/00400</t>
  </si>
  <si>
    <t>1/400/K4/2008/5105621701</t>
  </si>
  <si>
    <t>5105621701/00001/2008/00400</t>
  </si>
  <si>
    <t>1/400/K4/2008/5105630363</t>
  </si>
  <si>
    <t>Pumpestation 710 Melsted</t>
  </si>
  <si>
    <t>Boring 4 og 5 Sorthat</t>
  </si>
  <si>
    <t>5798009951175</t>
  </si>
  <si>
    <t>Musikbygning</t>
  </si>
  <si>
    <t>Springvand &amp; Lys, Præstedammen 22-05809</t>
  </si>
  <si>
    <t>Teknik &amp; Miljø - 2-50800</t>
  </si>
  <si>
    <t>Antennemast</t>
  </si>
  <si>
    <t>Pumpestation Gartneriet</t>
  </si>
  <si>
    <t>Pumpestation 253 Sct. Josefskilde</t>
  </si>
  <si>
    <t>Toilet 1-02001</t>
  </si>
  <si>
    <t>Pumpestation 254 Kællinge Klippe</t>
  </si>
  <si>
    <t>Pumpestation 252 Skovbrynet</t>
  </si>
  <si>
    <t>Beredskabet</t>
  </si>
  <si>
    <t>Forbrug teknisk område*</t>
  </si>
  <si>
    <t>Vejvirksomheden</t>
  </si>
  <si>
    <t>De Gamles Hjem</t>
  </si>
  <si>
    <t>Hasle-Hallen</t>
  </si>
  <si>
    <t>Klemensker Hallen</t>
  </si>
  <si>
    <t>Svaneke Sundhedscenter</t>
  </si>
  <si>
    <t>Svaneke Skoles Gymnass.</t>
  </si>
  <si>
    <t>Melsted Rensningsanlæg</t>
  </si>
  <si>
    <t>Sagsnr. 1-02001</t>
  </si>
  <si>
    <t>5798009988652</t>
  </si>
  <si>
    <t>Gadebelysning (uden Måler)</t>
  </si>
  <si>
    <t>16 Boliger</t>
  </si>
  <si>
    <t>Teknik &amp; Miljø - 15-00001 - Boliger</t>
  </si>
  <si>
    <t>Gudhjem Storkøkken</t>
  </si>
  <si>
    <t>Pumpestation 103 Vesthavnsvej</t>
  </si>
  <si>
    <t>Dgi Bornholm</t>
  </si>
  <si>
    <t>Materialegården</t>
  </si>
  <si>
    <t>Pumpestation 108 Jydegårdsvej</t>
  </si>
  <si>
    <t>Tændskab For Gadelys</t>
  </si>
  <si>
    <t>Vejbelysningsanlæg</t>
  </si>
  <si>
    <t>Boring 14</t>
  </si>
  <si>
    <t>Boring Stålehøj</t>
  </si>
  <si>
    <t>Pumpestation Sro 24</t>
  </si>
  <si>
    <t>Pumpestation Sro 26</t>
  </si>
  <si>
    <t>Pumpestation Sro 22</t>
  </si>
  <si>
    <t>Pumpestation 109 Hasle Marina</t>
  </si>
  <si>
    <t>5798009957146</t>
  </si>
  <si>
    <t>Nexø Skole</t>
  </si>
  <si>
    <t>Pumpestation Sro 29</t>
  </si>
  <si>
    <t>Pumpestation Sro 30</t>
  </si>
  <si>
    <t>Pumpestation Sro 28</t>
  </si>
  <si>
    <t>Pumpestation Sro 31</t>
  </si>
  <si>
    <t>Trykforøger</t>
  </si>
  <si>
    <t>Fællesmåler, Faste Anlæg</t>
  </si>
  <si>
    <t>Toilet 1-04001</t>
  </si>
  <si>
    <t>Pumpestation 251  Storedalen</t>
  </si>
  <si>
    <t>Vej Og Park</t>
  </si>
  <si>
    <t>Pumpestation 110 Tofte 10 c/Skovkanten</t>
  </si>
  <si>
    <t>Sandvig Plejehjem/døgnplejen</t>
  </si>
  <si>
    <t>Sagsnr. 3-10135</t>
  </si>
  <si>
    <t>Olie-Kemi</t>
  </si>
  <si>
    <t>Østermarie Plejehjem</t>
  </si>
  <si>
    <t>Rønne-Hasle Renseanlæg</t>
  </si>
  <si>
    <t>Pumpestation 111 Toftegårdsvej</t>
  </si>
  <si>
    <t>Toiletter 1-05001</t>
  </si>
  <si>
    <t>Gadebelysning, Rundkørsel</t>
  </si>
  <si>
    <t>Sacs Strøby</t>
  </si>
  <si>
    <t>Bornholms Forsyning</t>
  </si>
  <si>
    <t>Pumpestation P262 Rø</t>
  </si>
  <si>
    <t>Susanne Jørgensen</t>
  </si>
  <si>
    <t>Pumpestation Vestre Sømarksvej P 530</t>
  </si>
  <si>
    <t>Idrætsområderne</t>
  </si>
  <si>
    <t>Parkeringsovervågningssystem</t>
  </si>
  <si>
    <t>Pumpestation PS 523</t>
  </si>
  <si>
    <t>Plejehjemmet Toftegården</t>
  </si>
  <si>
    <t>Tejn Nye Havn</t>
  </si>
  <si>
    <t>Klemensker Fjernvarmeværk</t>
  </si>
  <si>
    <t>5790001896645</t>
  </si>
  <si>
    <t>Bhs. Centralbibliotek</t>
  </si>
  <si>
    <t>Mærke: 20-00006</t>
  </si>
  <si>
    <t>5798009992932</t>
  </si>
  <si>
    <t>Vandforsyning Nexø</t>
  </si>
  <si>
    <t>Vandværket Smålyngsværket</t>
  </si>
  <si>
    <t>Aaker Skole Tandplejeklinik Og Skole</t>
  </si>
  <si>
    <t>Klintebo</t>
  </si>
  <si>
    <t>Halmvarmeværk</t>
  </si>
  <si>
    <t>Aktivitets- Og Plejecenter Lunden</t>
  </si>
  <si>
    <t>Søndermarksskolen</t>
  </si>
  <si>
    <t>Søndermarkshallen</t>
  </si>
  <si>
    <t>Teknisk Servicecenter</t>
  </si>
  <si>
    <t>Rønne Svømmehal</t>
  </si>
  <si>
    <t>Rønne Idrætshal</t>
  </si>
  <si>
    <t>Åvangsskolen</t>
  </si>
  <si>
    <t>Forbrændingsanlæg</t>
  </si>
  <si>
    <t>Vekslerstation</t>
  </si>
  <si>
    <t>Bornholms Kunstmuseum</t>
  </si>
  <si>
    <t>Tejn Rensningsanlæg</t>
  </si>
  <si>
    <t>Grovrenseanlæg, Neksø</t>
  </si>
  <si>
    <t>10. Klasse Centeret</t>
  </si>
  <si>
    <t>Kloakpumpestation 104</t>
  </si>
  <si>
    <t>Kloakpumpestation 215</t>
  </si>
  <si>
    <t>Klemensker Centralskole</t>
  </si>
  <si>
    <t>5798009977632</t>
  </si>
  <si>
    <t>Rensningsanlæg/svaneke</t>
  </si>
  <si>
    <t>Natur Bornholm</t>
  </si>
  <si>
    <t>Nørremøllecentret Produktionskøkken</t>
  </si>
  <si>
    <t>5798009992055</t>
  </si>
  <si>
    <t xml:space="preserve">El </t>
  </si>
  <si>
    <t>Olie</t>
  </si>
  <si>
    <t>Biobrændsel</t>
  </si>
  <si>
    <t>Fjernvarme</t>
  </si>
  <si>
    <t>I alt (alle bygninger)</t>
  </si>
  <si>
    <t>Administrationsbygninger, i alt</t>
  </si>
  <si>
    <t>Andre kommunale bygninger, i alt</t>
  </si>
  <si>
    <t>Daginstitutioner, i alt</t>
  </si>
  <si>
    <t>Fritids og ungodmsklubber, i alt</t>
  </si>
  <si>
    <t>Kulturinstitutioner, i alt</t>
  </si>
  <si>
    <t>Skoler, i alt</t>
  </si>
  <si>
    <t>Specialinstitutioner, i alt</t>
  </si>
  <si>
    <t>Ældrepleje, i alt</t>
  </si>
  <si>
    <t>Samlet forbrug, alle bygninger</t>
  </si>
  <si>
    <t>Administrationsbygning, i alt</t>
  </si>
  <si>
    <t>Specialinstitution, i alt</t>
  </si>
  <si>
    <t>Lærkelund Pumpestation P 4</t>
  </si>
  <si>
    <t>Xg-1901050900-00004</t>
  </si>
  <si>
    <t>Vibegård Xg-1901050900-00008</t>
  </si>
  <si>
    <t>ADRESSE</t>
  </si>
  <si>
    <t>OMRÅDE</t>
  </si>
  <si>
    <t>Specialinstitution</t>
  </si>
  <si>
    <t>x</t>
  </si>
  <si>
    <t xml:space="preserve">Skoler </t>
  </si>
  <si>
    <t>Område/delområde</t>
  </si>
  <si>
    <t>Energiforbrugi i BRK bygninger i alt</t>
  </si>
  <si>
    <t>Administrationsbygninger</t>
  </si>
  <si>
    <t>Skoler</t>
  </si>
  <si>
    <t>Daginstitutioner</t>
  </si>
  <si>
    <t>Fritids- og ungdomsklubber</t>
  </si>
  <si>
    <t>Ældrepleje</t>
  </si>
  <si>
    <t>Kulturinstitutioner</t>
  </si>
  <si>
    <t>Andre kommunale bygninger</t>
  </si>
  <si>
    <t>Transport i alt</t>
  </si>
  <si>
    <r>
      <t>KLIMAKOMMUNEAFTALE -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reduktion i BRK</t>
    </r>
  </si>
  <si>
    <t>ændring t/år</t>
  </si>
  <si>
    <t>I alt</t>
  </si>
  <si>
    <t>CO2 reduktion i %</t>
  </si>
  <si>
    <t>I alt*</t>
  </si>
  <si>
    <t>*Opgørelsen omfatter ikke</t>
  </si>
  <si>
    <t xml:space="preserve">Vej og Park Bornholm, der er en selvstændig virksomhed </t>
  </si>
  <si>
    <t>BOFA, Bornholms Fælleskommunale Affaldsbortskaffelse I/S</t>
  </si>
  <si>
    <t>Bornholms Forsyning A/S</t>
  </si>
  <si>
    <t>Udlejningsboliger</t>
  </si>
  <si>
    <t>udlejningsboliger</t>
  </si>
  <si>
    <t>INSTNR</t>
  </si>
  <si>
    <t>Adresse</t>
  </si>
  <si>
    <t>Forbrug 2010</t>
  </si>
  <si>
    <t>Forbrug 2009</t>
  </si>
  <si>
    <t>Forbrug 2008</t>
  </si>
  <si>
    <t>Thorkildsvej 57</t>
  </si>
  <si>
    <t>Gartnervangen 4</t>
  </si>
  <si>
    <t>Havstien 8</t>
  </si>
  <si>
    <t>Sveasvej 8</t>
  </si>
  <si>
    <t>Dr. Kabells Vej 24</t>
  </si>
  <si>
    <t>Byledsgade 80</t>
  </si>
  <si>
    <t>Byledsgade v/Åvangsskole</t>
  </si>
  <si>
    <t>Byledsgade</t>
  </si>
  <si>
    <t>Brøndshøj</t>
  </si>
  <si>
    <t>Pilehøj v/ nr. 13</t>
  </si>
  <si>
    <t>Torneværksvej 20</t>
  </si>
  <si>
    <t>Torneværksvej 48</t>
  </si>
  <si>
    <t>Højvangen 6</t>
  </si>
  <si>
    <t>Torneværksvej</t>
  </si>
  <si>
    <t>Herman Blems Vej 11</t>
  </si>
  <si>
    <t>Åkirkebyvej 25</t>
  </si>
  <si>
    <t>Andr Riis Vej</t>
  </si>
  <si>
    <t>Andr Riis Vej 2</t>
  </si>
  <si>
    <t>Fabriksvej 20</t>
  </si>
  <si>
    <t>Fabriksvej 10</t>
  </si>
  <si>
    <t>Åkirkebyvej 1</t>
  </si>
  <si>
    <t>Sagavej 2</t>
  </si>
  <si>
    <t>Asavej 36</t>
  </si>
  <si>
    <t>Sandemandsvej - Ringvejen</t>
  </si>
  <si>
    <t>Sandemandsvej 4</t>
  </si>
  <si>
    <t>Åkirkebyvej 132</t>
  </si>
  <si>
    <t>Åkirkebyvej 136</t>
  </si>
  <si>
    <t>Østre Ringvej 1</t>
  </si>
  <si>
    <t>Åkirkebyvej 138</t>
  </si>
  <si>
    <t>Smedegårdsvej 34</t>
  </si>
  <si>
    <t>Sdr. Ringvej V. Ridestien</t>
  </si>
  <si>
    <t>Strandvejen v/Fredensborg</t>
  </si>
  <si>
    <t>Galløkken</t>
  </si>
  <si>
    <t>Søndre Alle 46</t>
  </si>
  <si>
    <t>Ullasvej 5</t>
  </si>
  <si>
    <t>Bellmansvej 22</t>
  </si>
  <si>
    <t>Frødingsvej 7</t>
  </si>
  <si>
    <t>Sygehusvej 16</t>
  </si>
  <si>
    <t>Helsevej 9</t>
  </si>
  <si>
    <t>Paradisvej 6</t>
  </si>
  <si>
    <t>Lundensvej</t>
  </si>
  <si>
    <t>Sagavej 19</t>
  </si>
  <si>
    <t>Sagavej/Gigtplejehjemmet</t>
  </si>
  <si>
    <t>Morbærstien 2</t>
  </si>
  <si>
    <t>Søndre Alle 2</t>
  </si>
  <si>
    <t>Søndergade 22</t>
  </si>
  <si>
    <t>Kapelvej V. Nr. 63</t>
  </si>
  <si>
    <t>Nordre Kystvej</t>
  </si>
  <si>
    <t>Storegade 15</t>
  </si>
  <si>
    <t>Raadhusstræde 9</t>
  </si>
  <si>
    <t>Damgade 5</t>
  </si>
  <si>
    <t>Store Torv 6</t>
  </si>
  <si>
    <t>Store Torv</t>
  </si>
  <si>
    <t>Snellemark 30</t>
  </si>
  <si>
    <t>Østergade 54</t>
  </si>
  <si>
    <t>Østergade 50</t>
  </si>
  <si>
    <t>Lille Madsegade 34</t>
  </si>
  <si>
    <t>Dampmøllegade 34</t>
  </si>
  <si>
    <t>Dampmøllegade 9</t>
  </si>
  <si>
    <t>Sankt Mortens Gade 20</t>
  </si>
  <si>
    <t>Sankt Mortens Gade 33</t>
  </si>
  <si>
    <t>Sankt Mortens Gade 3</t>
  </si>
  <si>
    <t>Lille Madsegade 114</t>
  </si>
  <si>
    <t>Lille Madsegade 75</t>
  </si>
  <si>
    <t>Marie Kofoeds Vej 9</t>
  </si>
  <si>
    <t>Marie Kofoeds Vej 1</t>
  </si>
  <si>
    <t>Østergade 72</t>
  </si>
  <si>
    <t>Ny Østergade 63</t>
  </si>
  <si>
    <t>Ny Østergade 55</t>
  </si>
  <si>
    <t>Dyrlæge Jürgensensgade 1</t>
  </si>
  <si>
    <t>Møllebakken 28</t>
  </si>
  <si>
    <t>Møllebakken 26</t>
  </si>
  <si>
    <t>Møllebakken 41</t>
  </si>
  <si>
    <t>Tempelvej v/nr. 15</t>
  </si>
  <si>
    <t>Vigehavnen</t>
  </si>
  <si>
    <t>Storegade 24</t>
  </si>
  <si>
    <t>Vagtbodgade 2</t>
  </si>
  <si>
    <t>Havnebryggen 12</t>
  </si>
  <si>
    <t>Havnebryggen 2</t>
  </si>
  <si>
    <t>Havnen</t>
  </si>
  <si>
    <t>Borgergade 4</t>
  </si>
  <si>
    <t>V.søndergade 35</t>
  </si>
  <si>
    <t>V.søndergade 36</t>
  </si>
  <si>
    <t>Parkvej</t>
  </si>
  <si>
    <t>Skovgade 36</t>
  </si>
  <si>
    <t>Søndergade 31</t>
  </si>
  <si>
    <t>Sydskovvej 4</t>
  </si>
  <si>
    <t>Vestergade</t>
  </si>
  <si>
    <t>Brænderigænget 10</t>
  </si>
  <si>
    <t>Svaneke Havn v/trappen Postgade</t>
  </si>
  <si>
    <t>Havnen 2</t>
  </si>
  <si>
    <t>Lille Plads</t>
  </si>
  <si>
    <t>Gryneparken</t>
  </si>
  <si>
    <t>Ferskesøstræde 33</t>
  </si>
  <si>
    <t>Andersen Nexø Vej</t>
  </si>
  <si>
    <t>Langedebyvejen 4</t>
  </si>
  <si>
    <t>Industrivej 10</t>
  </si>
  <si>
    <t>Gl Rønnevej 1</t>
  </si>
  <si>
    <t>V.rønnevej 22</t>
  </si>
  <si>
    <t>Rønnevej</t>
  </si>
  <si>
    <t>Havnegade 70</t>
  </si>
  <si>
    <t>Gl Postvej 2</t>
  </si>
  <si>
    <t>Gl Postvej 25</t>
  </si>
  <si>
    <t>Gl Postvej 27</t>
  </si>
  <si>
    <t>Møllevænget 1</t>
  </si>
  <si>
    <t>Rugmarken 8</t>
  </si>
  <si>
    <t>Jakob Hansens Vej 1</t>
  </si>
  <si>
    <t>V./Søbækken/sdr.landevej</t>
  </si>
  <si>
    <t>Kildestræde 18</t>
  </si>
  <si>
    <t>Brogade</t>
  </si>
  <si>
    <t>Avlsbrugervej 1</t>
  </si>
  <si>
    <t>Damgade 10</t>
  </si>
  <si>
    <t>Skolestræde</t>
  </si>
  <si>
    <t>Munkegade 18</t>
  </si>
  <si>
    <t>Kirkestræde 28</t>
  </si>
  <si>
    <t>Toldbodgade</t>
  </si>
  <si>
    <t>Strandgade 1</t>
  </si>
  <si>
    <t>Ndr. Strandvej 6</t>
  </si>
  <si>
    <t>Pumpehus v/tørdok</t>
  </si>
  <si>
    <t>Nexø Havn</t>
  </si>
  <si>
    <t>Nexø Havn v/tørdok</t>
  </si>
  <si>
    <t>På Mast Ved Havnen 2</t>
  </si>
  <si>
    <t>Havnen 6</t>
  </si>
  <si>
    <t>Sdr. Hammer 56</t>
  </si>
  <si>
    <t>V.sdr. Hammer 32</t>
  </si>
  <si>
    <t>Sdr. Hammer v/minkfoderfabrikken</t>
  </si>
  <si>
    <t>Sdr. Hammer 188</t>
  </si>
  <si>
    <t>V.Sdr. Hammer 190/216</t>
  </si>
  <si>
    <t>Øster Flak v/liften</t>
  </si>
  <si>
    <t>V.øster Flak 2</t>
  </si>
  <si>
    <t>Sdr. Hammer 31</t>
  </si>
  <si>
    <t>Sdr. Hammer 27</t>
  </si>
  <si>
    <t>Toldbodgade 2</t>
  </si>
  <si>
    <t>Paradisvej 1</t>
  </si>
  <si>
    <t>Havnegade 44</t>
  </si>
  <si>
    <t>Lindestræde</t>
  </si>
  <si>
    <t>Havnegade 7</t>
  </si>
  <si>
    <t>Aasen 56</t>
  </si>
  <si>
    <t>Nørregade 46</t>
  </si>
  <si>
    <t>Stenbrudsvej v/nr. 19</t>
  </si>
  <si>
    <t>Stenbrudsvej 27</t>
  </si>
  <si>
    <t>Kystvej</t>
  </si>
  <si>
    <t>Kystvej v/nr. 7</t>
  </si>
  <si>
    <t>Østre Kajgade</t>
  </si>
  <si>
    <t>Jomfruskoven</t>
  </si>
  <si>
    <t>Paradisvej v/nr. 50</t>
  </si>
  <si>
    <t>Kong Gustafsvej 10</t>
  </si>
  <si>
    <t>Stadionvej 19</t>
  </si>
  <si>
    <t>Stadionvej 24</t>
  </si>
  <si>
    <t>Stadionvej 18</t>
  </si>
  <si>
    <t>Stadionvej 16</t>
  </si>
  <si>
    <t>V.paradisvej 76</t>
  </si>
  <si>
    <t>Vibevænget 21</t>
  </si>
  <si>
    <t>Kuleborgvej v/trfst. 121</t>
  </si>
  <si>
    <t>Nygade 40</t>
  </si>
  <si>
    <t>Nybyvej</t>
  </si>
  <si>
    <t>Hedegårdsvej v/mast</t>
  </si>
  <si>
    <t>Bæverparken V. Nr. 10</t>
  </si>
  <si>
    <t>Limensgaden 5</t>
  </si>
  <si>
    <t>Kalbyvejen ved 60/10 kV</t>
  </si>
  <si>
    <t>Møllebakken 3</t>
  </si>
  <si>
    <t>Grønningen v/hallen</t>
  </si>
  <si>
    <t>Torvet 30</t>
  </si>
  <si>
    <t>Eskildsgade 15</t>
  </si>
  <si>
    <t>Eskildsgade V Trfst. 158</t>
  </si>
  <si>
    <t>Biblioteksgården</t>
  </si>
  <si>
    <t>Damgade 13</t>
  </si>
  <si>
    <t>Storegade 7</t>
  </si>
  <si>
    <t>Storegade v/trfst. 159</t>
  </si>
  <si>
    <t>Syrenvej 4</t>
  </si>
  <si>
    <t>Syrenvej v/trfst. 574</t>
  </si>
  <si>
    <t>Syrenvej</t>
  </si>
  <si>
    <t>Tulipanvej v/trfst. 663</t>
  </si>
  <si>
    <t>Jernbanegade 7</t>
  </si>
  <si>
    <t>Jernbanegade 9</t>
  </si>
  <si>
    <t>Svanekegade 20</t>
  </si>
  <si>
    <t>Svanekegade 22</t>
  </si>
  <si>
    <t>Stokkekildevej</t>
  </si>
  <si>
    <t>Jernbanegade 33</t>
  </si>
  <si>
    <t>Ravnsgade 5</t>
  </si>
  <si>
    <t>Gregersgade 5</t>
  </si>
  <si>
    <t>Gregersgade 27</t>
  </si>
  <si>
    <t>Skolevej 11</t>
  </si>
  <si>
    <t>Skolevej 9</t>
  </si>
  <si>
    <t>Hans Rømersvej 27</t>
  </si>
  <si>
    <t>Hans Rømersvej</t>
  </si>
  <si>
    <t>Rønnevej v/Shell</t>
  </si>
  <si>
    <t>Brovangen</t>
  </si>
  <si>
    <t>Lobbæk Hovedgade 12</t>
  </si>
  <si>
    <t>Vestermarievej 36</t>
  </si>
  <si>
    <t>Vestermarievej 16</t>
  </si>
  <si>
    <t>Kg CO2 2008 - Graddagskorrigeret</t>
  </si>
  <si>
    <t>Kg CO2 2009 - Graddagskorrigeret</t>
  </si>
  <si>
    <t>Kg CO2 2010 - Graddagskorrigeret</t>
  </si>
  <si>
    <t>2008 - Graddags-korrigeret</t>
  </si>
  <si>
    <t>2009 - Graddags-korrigeret</t>
  </si>
  <si>
    <t>2010 - Graddags-korrigeret</t>
  </si>
  <si>
    <t>2011 - Graddags-korrigeret</t>
  </si>
  <si>
    <t>CO2-reduktion fra 2008 til 2009</t>
  </si>
  <si>
    <t>CO2-reduktion fra 2009 til 2010</t>
  </si>
  <si>
    <t>CO2-reduktion fra 2008 til 2010</t>
  </si>
  <si>
    <t>CO2-reduktion fra 2008 til 2009 (graddagskorrigeret)</t>
  </si>
  <si>
    <t>CO2-reduktion fra 2009 til 2010 (graddagskorrigeret)</t>
  </si>
  <si>
    <t>CO2-reduktion fra 2008 til 2010 (graddagskorrigeret)</t>
  </si>
  <si>
    <t>Kirkemøllevejen v/nr. 11</t>
  </si>
  <si>
    <t>Kirkemøllevejen</t>
  </si>
  <si>
    <t>Vestermarievej 19</t>
  </si>
  <si>
    <t>Hammerhavnen</t>
  </si>
  <si>
    <t>Hammershusvej v/nr. 94</t>
  </si>
  <si>
    <t>Hammershusvej v/trfst 270</t>
  </si>
  <si>
    <t>Strandpromenaden</t>
  </si>
  <si>
    <t>Strandpromenaden 24</t>
  </si>
  <si>
    <t>Fjeldvej Ml. 10</t>
  </si>
  <si>
    <t>Strandvejen 14</t>
  </si>
  <si>
    <t>Kattedalen 1</t>
  </si>
  <si>
    <t>Allinge Havn</t>
  </si>
  <si>
    <t>Sverigesvej 11</t>
  </si>
  <si>
    <t>Sverigesvej 1</t>
  </si>
  <si>
    <t>Sverigesvej v/nr. 4</t>
  </si>
  <si>
    <t>Havnegade 51</t>
  </si>
  <si>
    <t>Strandvejen</t>
  </si>
  <si>
    <t>Kirkeplads 2</t>
  </si>
  <si>
    <t>Vestergade 1</t>
  </si>
  <si>
    <t>Pilegade 27</t>
  </si>
  <si>
    <t>Teglgårdsvej</t>
  </si>
  <si>
    <t>Moseløkkevej</t>
  </si>
  <si>
    <t>Havneporten</t>
  </si>
  <si>
    <t>Kæmpestranden 12</t>
  </si>
  <si>
    <t>Kæmpestranden 14</t>
  </si>
  <si>
    <t>Kirkeplads 6</t>
  </si>
  <si>
    <t>Løsebækgade 1</t>
  </si>
  <si>
    <t>Søndervænget 4</t>
  </si>
  <si>
    <t>Vestergade 34</t>
  </si>
  <si>
    <t>Uden Måler</t>
  </si>
  <si>
    <t>Nordre Borrelyngvej 34</t>
  </si>
  <si>
    <t>Blåholtvej Ved Nr. 8</t>
  </si>
  <si>
    <t>Tejnvej v/nr. 47</t>
  </si>
  <si>
    <t>Stien v/Tejnvej Nr. 24</t>
  </si>
  <si>
    <t>Vang 125</t>
  </si>
  <si>
    <t>Ringedalsvej</t>
  </si>
  <si>
    <t>Strandvejen 198</t>
  </si>
  <si>
    <t>V.frederiksvej 43</t>
  </si>
  <si>
    <t>V.sandstien 15</t>
  </si>
  <si>
    <t>V.frederiksvej 21</t>
  </si>
  <si>
    <t>Sandvejen 18</t>
  </si>
  <si>
    <t>Boesvej 8</t>
  </si>
  <si>
    <t>Ædjavejen</t>
  </si>
  <si>
    <t>Skansevej v/Myrevej</t>
  </si>
  <si>
    <t>V.strandvolden</t>
  </si>
  <si>
    <t>Solstien 1</t>
  </si>
  <si>
    <t>Gudhjemvej 97</t>
  </si>
  <si>
    <t>Malkestien</t>
  </si>
  <si>
    <t>Malkestien 21</t>
  </si>
  <si>
    <t>Gudhjemvej 107</t>
  </si>
  <si>
    <t>Gudhjemvej 109</t>
  </si>
  <si>
    <t>Stationsvej</t>
  </si>
  <si>
    <t>Stationsvej 2</t>
  </si>
  <si>
    <t>Jernkaasvej</t>
  </si>
  <si>
    <t>Melstedvej 1</t>
  </si>
  <si>
    <t>Møllebakken 4</t>
  </si>
  <si>
    <t>Gudhjem Havn</t>
  </si>
  <si>
    <t>Åbogade 7</t>
  </si>
  <si>
    <t>Ejnar Mikkelsensvej 7</t>
  </si>
  <si>
    <t>Løkkegade 2</t>
  </si>
  <si>
    <t>Nørresand Havn</t>
  </si>
  <si>
    <t>Kullmannsvej</t>
  </si>
  <si>
    <t>Melsted Langgade</t>
  </si>
  <si>
    <t>Melsted Havn</t>
  </si>
  <si>
    <t>Melsted Langgade 2</t>
  </si>
  <si>
    <t>Godthåbsvej 59</t>
  </si>
  <si>
    <t>Almindingensvej 54</t>
  </si>
  <si>
    <t>Almindingensvej</t>
  </si>
  <si>
    <t>Almindingensvej 23</t>
  </si>
  <si>
    <t>Almindingensvej 21</t>
  </si>
  <si>
    <t>Kirkebyvej v/trfst. 61</t>
  </si>
  <si>
    <t>Lærkevej 2</t>
  </si>
  <si>
    <t>Godthåbsvej 39</t>
  </si>
  <si>
    <t>Fuglevænget 2</t>
  </si>
  <si>
    <t>Vibevænget 6</t>
  </si>
  <si>
    <t>Bølshavnvej v/trfst. 668</t>
  </si>
  <si>
    <t>Bølshavn Bag 13</t>
  </si>
  <si>
    <t>Bølshavn 19</t>
  </si>
  <si>
    <t>Bølshavn Overf. 42</t>
  </si>
  <si>
    <t>Rønnevej v/nr. 116</t>
  </si>
  <si>
    <t>Bøgevej 11</t>
  </si>
  <si>
    <t>Kirkevej 6</t>
  </si>
  <si>
    <t>Kirkevej 8</t>
  </si>
  <si>
    <t>Arnagervej</t>
  </si>
  <si>
    <t>Rønnevej v/nr. 96</t>
  </si>
  <si>
    <t>V.sdr. Landevej 58</t>
  </si>
  <si>
    <t>V.kannikegårdsvej 14</t>
  </si>
  <si>
    <t>V.birkevej 2</t>
  </si>
  <si>
    <t>Birkevej V.nr. 2</t>
  </si>
  <si>
    <t>V.turistvej 7</t>
  </si>
  <si>
    <t>Hovedgade 1</t>
  </si>
  <si>
    <t>Havnevej 1</t>
  </si>
  <si>
    <t>Havnevej</t>
  </si>
  <si>
    <t>V.havnevej 37</t>
  </si>
  <si>
    <t>Hovedgade</t>
  </si>
  <si>
    <t>Jordbærhaven 10</t>
  </si>
  <si>
    <t>Jordbærhaven 8</t>
  </si>
  <si>
    <t>Bækkedalsvej Ved</t>
  </si>
  <si>
    <t>V.gadegårdsvejen 3</t>
  </si>
  <si>
    <t>V.gadegårdsvejen 6</t>
  </si>
  <si>
    <t>Vangsbovej 2</t>
  </si>
  <si>
    <t>Stensebyvejen - Vangsbovej</t>
  </si>
  <si>
    <t>Pederskervejen 60</t>
  </si>
  <si>
    <t>Pedersker Hovedgade 23</t>
  </si>
  <si>
    <t>Pederskervejen/Hovedgaden</t>
  </si>
  <si>
    <t>Pedersker Hovedgade 56</t>
  </si>
  <si>
    <t>Pedersker Hovedgade 46</t>
  </si>
  <si>
    <t>Trekanten</t>
  </si>
  <si>
    <t>Baunevej 2</t>
  </si>
  <si>
    <t>Slamrebjergvej 1</t>
  </si>
  <si>
    <t>Pederskervejen 4</t>
  </si>
  <si>
    <t>v/Bodilsker Skole</t>
  </si>
  <si>
    <t>Pederskervejen 11</t>
  </si>
  <si>
    <t>V.hønselundsvejen</t>
  </si>
  <si>
    <t>V.langedebyvejen 7</t>
  </si>
  <si>
    <t>V.skimlevejen</t>
  </si>
  <si>
    <t>Aarsdalevej 24</t>
  </si>
  <si>
    <t>Aarsdalevej 51</t>
  </si>
  <si>
    <t>V.urmarken 13</t>
  </si>
  <si>
    <t>Strandvejen 4</t>
  </si>
  <si>
    <t>Norre Bakke 3</t>
  </si>
  <si>
    <t>Ibskervej 30</t>
  </si>
  <si>
    <t>Hans Thygesensvej 46</t>
  </si>
  <si>
    <t>Hans Thygesensvej v/nr. 4</t>
  </si>
  <si>
    <t>Hans Thygesensvej</t>
  </si>
  <si>
    <t>Rundløkkevejen v/nr. 8</t>
  </si>
  <si>
    <t>Rundløkkevejen</t>
  </si>
  <si>
    <t>Hegnedevejen v/nr. 21</t>
  </si>
  <si>
    <t>Sigtevej 7</t>
  </si>
  <si>
    <t>Kongensmark</t>
  </si>
  <si>
    <t>Årsballe By v/nr. 1</t>
  </si>
  <si>
    <t>Ørningevej 3</t>
  </si>
  <si>
    <t>Gudhjemvej</t>
  </si>
  <si>
    <t>V. Toft</t>
  </si>
  <si>
    <t>Gamlevældevej 30</t>
  </si>
  <si>
    <t>Nybrovej</t>
  </si>
  <si>
    <t>Pihls Allé 6</t>
  </si>
  <si>
    <t>Stavsdalvej 32</t>
  </si>
  <si>
    <t>Brommevej 45</t>
  </si>
  <si>
    <t>Brommevej 43</t>
  </si>
  <si>
    <t>Brommevej 41</t>
  </si>
  <si>
    <t>Skramman</t>
  </si>
  <si>
    <t>Røvej 40</t>
  </si>
  <si>
    <t>Rø Skolevej 8</t>
  </si>
  <si>
    <t>Rø Skolevej 10</t>
  </si>
  <si>
    <t>Klemenskervej 23</t>
  </si>
  <si>
    <t>Kyndegårdsvej</t>
  </si>
  <si>
    <t>Kyndegårdsvej 2</t>
  </si>
  <si>
    <t>Kirkebyvej v/nr. 13</t>
  </si>
  <si>
    <t>Kirkebyvej 28</t>
  </si>
  <si>
    <t>Haslevej 146</t>
  </si>
  <si>
    <t>Møllevej 6</t>
  </si>
  <si>
    <t>Møllevej 8</t>
  </si>
  <si>
    <t>Nyker Hovedgade 5</t>
  </si>
  <si>
    <t>Landlystvej</t>
  </si>
  <si>
    <t>Solvænget</t>
  </si>
  <si>
    <t>Nyker Hovedgade Ved</t>
  </si>
  <si>
    <t>Nyker Hovedgade 24</t>
  </si>
  <si>
    <t>Ellebyvej 2</t>
  </si>
  <si>
    <t>Kirkemarksvej 11</t>
  </si>
  <si>
    <t>Kirkemarksvej</t>
  </si>
  <si>
    <t>Buldregårdsvej</t>
  </si>
  <si>
    <t>Grønagervej</t>
  </si>
  <si>
    <t>Grønagervej V Nr. 79</t>
  </si>
  <si>
    <t>Klemens Storegade</t>
  </si>
  <si>
    <t>Pihls Alle 12</t>
  </si>
  <si>
    <t>Pihls Alle 10</t>
  </si>
  <si>
    <t>Pihls Alle 32</t>
  </si>
  <si>
    <t>Jernbanevej 5</t>
  </si>
  <si>
    <t>Jernbanevej 4</t>
  </si>
  <si>
    <t>Sct. Klemensgade 18</t>
  </si>
  <si>
    <t>Industrivej 6</t>
  </si>
  <si>
    <t>Fejlerevej</t>
  </si>
  <si>
    <t>Simblegårdsvej 24</t>
  </si>
  <si>
    <t>Dalslundevej 17</t>
  </si>
  <si>
    <t>Toftegårdsvej v/nr. 36</t>
  </si>
  <si>
    <t>Bagå 2</t>
  </si>
  <si>
    <t>Klinkervej 10</t>
  </si>
  <si>
    <t>Sandmarksvej</t>
  </si>
  <si>
    <t>Trfst. Nr. 208</t>
  </si>
  <si>
    <t>Mulebyvej 8</t>
  </si>
  <si>
    <t>Nyker Strandvej</t>
  </si>
  <si>
    <t>Ellevej v/Højegårdsvej</t>
  </si>
  <si>
    <t>Højegårdsvej 1</t>
  </si>
  <si>
    <t>Sahara v/nr. 18</t>
  </si>
  <si>
    <t xml:space="preserve">Dalegårdsvej, Boring Maegård </t>
  </si>
  <si>
    <t>Dalegårdsvej 8</t>
  </si>
  <si>
    <t>Rønnevej 54</t>
  </si>
  <si>
    <t>Lindesgårdsvej 8</t>
  </si>
  <si>
    <t>Rønnevej 68</t>
  </si>
  <si>
    <t>Kirkebyen 49</t>
  </si>
  <si>
    <t>Vystebyvej 1</t>
  </si>
  <si>
    <t>Rosendalevej</t>
  </si>
  <si>
    <t>Rønnevej 28</t>
  </si>
  <si>
    <t>Rønnevej 25</t>
  </si>
  <si>
    <t>Rø Skolevej 902</t>
  </si>
  <si>
    <t>Kildesgårdsvej 19</t>
  </si>
  <si>
    <t>Smedeløkken v/nr. 42</t>
  </si>
  <si>
    <t>Kildesgårdsvej 2</t>
  </si>
  <si>
    <t>Havnen 1</t>
  </si>
  <si>
    <t>Tejn Gamle Havn</t>
  </si>
  <si>
    <t>Ndr. Strandvej 31</t>
  </si>
  <si>
    <t>Ndr. Strandvej 2</t>
  </si>
  <si>
    <t>Sdr. Strandvej</t>
  </si>
  <si>
    <t>Skovløkken 4</t>
  </si>
  <si>
    <t>Skovløkken v/trfst. 224</t>
  </si>
  <si>
    <t>Mikkelegade 9</t>
  </si>
  <si>
    <t>Møllevangen V.nr. 39</t>
  </si>
  <si>
    <t>Hedebovej 52</t>
  </si>
  <si>
    <t>Storegade 11</t>
  </si>
  <si>
    <t>Svalhøjvej 13</t>
  </si>
  <si>
    <t>Storegade 22</t>
  </si>
  <si>
    <t>Storegade 34</t>
  </si>
  <si>
    <t>Østergade 21</t>
  </si>
  <si>
    <t>Nygårdsvej</t>
  </si>
  <si>
    <t>Julegade v/nr. 16</t>
  </si>
  <si>
    <t>Krummevej 3</t>
  </si>
  <si>
    <t>Kirkegade 8</t>
  </si>
  <si>
    <t>Havnen v/nr. 23</t>
  </si>
  <si>
    <t>Havnen v/nr. 11</t>
  </si>
  <si>
    <t>Havnen mellem 4 og 8</t>
  </si>
  <si>
    <t>Vesthavnsvej 24</t>
  </si>
  <si>
    <t>Vesthavnsvej</t>
  </si>
  <si>
    <t>Gasværksvej 11</t>
  </si>
  <si>
    <t>Strandgade 23</t>
  </si>
  <si>
    <t>Søndre Bæk v/nr. 16</t>
  </si>
  <si>
    <t>Søndre Bæk 16</t>
  </si>
  <si>
    <t>Havnegade 1</t>
  </si>
  <si>
    <t>Vestergade V.nr. 40</t>
  </si>
  <si>
    <t>Damløkkevej</t>
  </si>
  <si>
    <t>Toftelunden 6</t>
  </si>
  <si>
    <t>Klympen Mellem Nr. 26</t>
  </si>
  <si>
    <t>Fælledvej 50</t>
  </si>
  <si>
    <t>Toftelunden 1</t>
  </si>
  <si>
    <t>Hasselvej 7</t>
  </si>
  <si>
    <t>Toftemarken 1</t>
  </si>
  <si>
    <t>Toftebakken 9</t>
  </si>
  <si>
    <t>Gammeltoft 36</t>
  </si>
  <si>
    <t>Gammeltoft</t>
  </si>
  <si>
    <t>H. C. Sierstedsvej</t>
  </si>
  <si>
    <t>Nørrekås Bådehavn</t>
  </si>
  <si>
    <t>Nordre Kystvej 1</t>
  </si>
  <si>
    <t>Nordre Kystvej 3</t>
  </si>
  <si>
    <t>Munch Petersens Vej 4</t>
  </si>
  <si>
    <t>Finlandsvej 3</t>
  </si>
  <si>
    <t>Skansevej 7</t>
  </si>
  <si>
    <t>Skansevej</t>
  </si>
  <si>
    <t>Egeløkken/Bøgeløkken</t>
  </si>
  <si>
    <t>Sagavej/Søndergårds Alle</t>
  </si>
  <si>
    <t>Peter Ipsens Vej</t>
  </si>
  <si>
    <t>Kabbelejeløkken</t>
  </si>
  <si>
    <t>Strandvejen/Fredensborgvej</t>
  </si>
  <si>
    <t>Strandvejen V. Nr. 93</t>
  </si>
  <si>
    <t>Bellmansvej v/Sdr. Villavej</t>
  </si>
  <si>
    <t>Paradisvej V.plejehjemmet</t>
  </si>
  <si>
    <t>Stengade v/Pingels Alle</t>
  </si>
  <si>
    <t>Åkirkebyvej v/nr. 43</t>
  </si>
  <si>
    <t>Solvangen/Almindingsvej</t>
  </si>
  <si>
    <t>Brovangen v/nr. 23</t>
  </si>
  <si>
    <t>Industrivej</t>
  </si>
  <si>
    <t>Sagavej/Åkirkebyvej</t>
  </si>
  <si>
    <t>Smedegårdsvej 24</t>
  </si>
  <si>
    <t>Åkirkebyvej Ved Nr. 158</t>
  </si>
  <si>
    <t>Asavej v/Midgårdsvej</t>
  </si>
  <si>
    <t>Ægirsvej Ved Nr. 9</t>
  </si>
  <si>
    <t>Ydunsvej V.asavej</t>
  </si>
  <si>
    <t>Stavelund V.klampegårdsv.</t>
  </si>
  <si>
    <t>Knudsker Kirke</t>
  </si>
  <si>
    <t>Svanekevej/Borgmester Nielsens Vej</t>
  </si>
  <si>
    <t>Svanekevej V.nr. 29</t>
  </si>
  <si>
    <t>Borgmester Nielsens Vej</t>
  </si>
  <si>
    <t>Smallesund V.pæretræsdal.</t>
  </si>
  <si>
    <t>Smallesund V. Nr. 24</t>
  </si>
  <si>
    <t>Smallesund V Nr. 104</t>
  </si>
  <si>
    <t>Østerled V.ternevangen</t>
  </si>
  <si>
    <t>Torneværksvej V.østerled</t>
  </si>
  <si>
    <t>Åvej V. Nr. 12</t>
  </si>
  <si>
    <t>Byledsgade/Borgm.n.vej</t>
  </si>
  <si>
    <t>Borgm. Nielsensvej/Eginsg</t>
  </si>
  <si>
    <t>Sveasvej V. Bryggervej</t>
  </si>
  <si>
    <t>Thorkildsvej v/Rosenvej</t>
  </si>
  <si>
    <t>Gartnervangen v/nr. 66</t>
  </si>
  <si>
    <t>Nørre Løkke 2</t>
  </si>
  <si>
    <t>Eriksvej V. Nr. 17</t>
  </si>
  <si>
    <t>Allevej</t>
  </si>
  <si>
    <t>Almegårdsvej 6</t>
  </si>
  <si>
    <t>Haslevej V. Lærkevej</t>
  </si>
  <si>
    <t>Haslevej V.slagteriet</t>
  </si>
  <si>
    <t>Haslevej - Kystvejen</t>
  </si>
  <si>
    <t>Møllegade V. Byledsgade</t>
  </si>
  <si>
    <t>Sletten v/Borgergade</t>
  </si>
  <si>
    <t>V. Smedegade 1</t>
  </si>
  <si>
    <t>Grønnegade v/nr. 17</t>
  </si>
  <si>
    <t>Snellemark V. Nr. 16</t>
  </si>
  <si>
    <t>Snellemark 28</t>
  </si>
  <si>
    <t>Provstegade V. Østergade</t>
  </si>
  <si>
    <t>Lille Mortensgade</t>
  </si>
  <si>
    <t>Bagerpladsen</t>
  </si>
  <si>
    <t>Østergade/Søndergade</t>
  </si>
  <si>
    <t>Stumpegade/Klokkegade</t>
  </si>
  <si>
    <t>Stettestræde V.stålegade</t>
  </si>
  <si>
    <t>Landemærket V. Arresten</t>
  </si>
  <si>
    <t>Pingels Alle</t>
  </si>
  <si>
    <t>Åkirkebyvej/Pingels Alle</t>
  </si>
  <si>
    <t>Voldgade v/nr. 17</t>
  </si>
  <si>
    <t>Snorrebakken Ved Nr. 30</t>
  </si>
  <si>
    <t>Snorrebakken 60</t>
  </si>
  <si>
    <t>Snorrebakken 62</t>
  </si>
  <si>
    <t>Åkirkebyvej 192</t>
  </si>
  <si>
    <t>Søndre Ringvej 71</t>
  </si>
  <si>
    <t>Smedegårdsvej v/nr. 40</t>
  </si>
  <si>
    <t>Stadionvej 21</t>
  </si>
  <si>
    <t>V./Nordfilet</t>
  </si>
  <si>
    <t>Kløvervænget 8</t>
  </si>
  <si>
    <t>Sverigesvej 6</t>
  </si>
  <si>
    <t>Duebjergvej v/trfst. 6</t>
  </si>
  <si>
    <t>Kæmpestranden 10</t>
  </si>
  <si>
    <t>Møllebakken v/Vigebakken</t>
  </si>
  <si>
    <t>Østergade v/pølsebaren</t>
  </si>
  <si>
    <t>Nørregårdsvejen 4</t>
  </si>
  <si>
    <t>Bonaveddevejen v/nr. 12</t>
  </si>
  <si>
    <t>Ndr. Strandvej v/nr. 28</t>
  </si>
  <si>
    <t>Lærkegårdsvej v/nr. 5</t>
  </si>
  <si>
    <t>Kajbjergvej v/nr. 18</t>
  </si>
  <si>
    <t>Kildesgårdsvej 1</t>
  </si>
  <si>
    <t>Søsende v/nr. 9</t>
  </si>
  <si>
    <t>Hentregårdsvej 4</t>
  </si>
  <si>
    <t>Ejnar Mikkelsensvej 29</t>
  </si>
  <si>
    <t>Hyldeslet v/nr. 7</t>
  </si>
  <si>
    <t>Havnen 27</t>
  </si>
  <si>
    <t>V.værftvej 8</t>
  </si>
  <si>
    <t>Vang Havn</t>
  </si>
  <si>
    <t>Kuttervej</t>
  </si>
  <si>
    <t>V.sdr. Landevej 1</t>
  </si>
  <si>
    <t>Grevens Dal v/nr. 40</t>
  </si>
  <si>
    <t>V.stensebyvejen 6</t>
  </si>
  <si>
    <t>Klemens Storegade v/nr. 4</t>
  </si>
  <si>
    <t>Aagaardsvej 23</t>
  </si>
  <si>
    <t>Rønnevej 2</t>
  </si>
  <si>
    <t>Fritids- og ungdomsklubber, i alt</t>
  </si>
  <si>
    <t>Bygninger der ikke indgår i den samlede beregning</t>
  </si>
  <si>
    <t>El</t>
  </si>
  <si>
    <t>Dalen</t>
  </si>
  <si>
    <t>Vestermarievej v/nr. 27</t>
  </si>
  <si>
    <t>Vibegårdsvej 14</t>
  </si>
  <si>
    <t>Kirkebyen 43</t>
  </si>
  <si>
    <t>Kirkebyen 19</t>
  </si>
  <si>
    <t>Nordre Kystvej / Nebbe Odde Vej</t>
  </si>
  <si>
    <t>Havnebryggen 8</t>
  </si>
  <si>
    <t>Melstedvej v/nr. 43</t>
  </si>
  <si>
    <t>Tejnvej v/nr. 79</t>
  </si>
  <si>
    <t>Kannikevangen</t>
  </si>
  <si>
    <t>V.nørrebækken</t>
  </si>
  <si>
    <t>Melstedvej v/nr. 6</t>
  </si>
  <si>
    <t>Jernbanevej v/nr. 10</t>
  </si>
  <si>
    <t>Vagtbodgade v/nr. 11</t>
  </si>
  <si>
    <t>Østvej</t>
  </si>
  <si>
    <t>Bølshavn v/nr. 20</t>
  </si>
  <si>
    <t>Stavsdalvej Bag Nr. 5</t>
  </si>
  <si>
    <t>Søbækken</t>
  </si>
  <si>
    <t>Nexø Busstation 4</t>
  </si>
  <si>
    <t>Tingstedvejen 2</t>
  </si>
  <si>
    <t>Nexøvej</t>
  </si>
  <si>
    <t>Tejnvej</t>
  </si>
  <si>
    <t>Svanekevej v/nr. 9</t>
  </si>
  <si>
    <t>St. Torv v/nr. 2</t>
  </si>
  <si>
    <t>Ndr. Strandvej ovfr/nr. 2</t>
  </si>
  <si>
    <t>Strandvejen v/nr. 1</t>
  </si>
  <si>
    <t>Rønnevej 74</t>
  </si>
  <si>
    <t>Kalbyvejen Overfor Nr. 3</t>
  </si>
  <si>
    <t>Paradisvej 68</t>
  </si>
  <si>
    <t>Sverigesvej v/nr. 1</t>
  </si>
  <si>
    <t>Strandvejen v/nr. 40</t>
  </si>
  <si>
    <t>Birgersvej overf./Jernbanegade</t>
  </si>
  <si>
    <t>Torneværksvej v/nr. 53</t>
  </si>
  <si>
    <t>Lyrsbyvej 6</t>
  </si>
  <si>
    <t>Svanekevej v/nr. 51</t>
  </si>
  <si>
    <t>Bådehavnsvej v/nr. 15</t>
  </si>
  <si>
    <t>Kirkepladsen 2</t>
  </si>
  <si>
    <t>Åbyvej v/nr. 4</t>
  </si>
  <si>
    <t>Sigtebrovej Overfor Nr. 6</t>
  </si>
  <si>
    <t>Rønnevej v/nr. 57</t>
  </si>
  <si>
    <t>Østre Sømarksvej v/nr. 25</t>
  </si>
  <si>
    <t>Østergade/Bymarken</t>
  </si>
  <si>
    <t>Ejnar Mikkelsensvej 17</t>
  </si>
  <si>
    <t>Melstedvej v/nr. 27</t>
  </si>
  <si>
    <t>Melstedvej v/nr. 39</t>
  </si>
  <si>
    <t>transport 2008</t>
  </si>
  <si>
    <t>transport 2009</t>
  </si>
  <si>
    <t>Åsbakken/Næs</t>
  </si>
  <si>
    <t>Bykilden 4</t>
  </si>
  <si>
    <t>Skrokkegårdsvejen 14</t>
  </si>
  <si>
    <t>Sandlinien 26</t>
  </si>
  <si>
    <t>Heroldsgade v/nr. 11</t>
  </si>
  <si>
    <t>Fiskerbakken v/nr. 4</t>
  </si>
  <si>
    <t>Østergade Overfor Nr. 7</t>
  </si>
  <si>
    <t>Snorrebakken v/rasteplads</t>
  </si>
  <si>
    <t>Tejnvej v/Shell</t>
  </si>
  <si>
    <t>Tejnvej 63</t>
  </si>
  <si>
    <t>Rosengade v/Smallegade</t>
  </si>
  <si>
    <t>Brovangen 13</t>
  </si>
  <si>
    <t>Sdr. Hammer v/Sdr. Bedding</t>
  </si>
  <si>
    <t>Ndr. Strandvej 44</t>
  </si>
  <si>
    <t>Havnevej 14</t>
  </si>
  <si>
    <t>V.kannikegårdsvej 44</t>
  </si>
  <si>
    <t>V.mejeribakken 6</t>
  </si>
  <si>
    <t>Østre Ringvej v/Asavej</t>
  </si>
  <si>
    <t>Boulevarden 16</t>
  </si>
  <si>
    <t>Kirkestræde 23</t>
  </si>
  <si>
    <t>Brovangen 11</t>
  </si>
  <si>
    <t>V.skovgade 17</t>
  </si>
  <si>
    <t>Kirkestræde 32</t>
  </si>
  <si>
    <t>Laksetorvet 3</t>
  </si>
  <si>
    <t>V.havnekontoret</t>
  </si>
  <si>
    <t>Strandvejen v/nr. 4</t>
  </si>
  <si>
    <t>V.strandvejen 26</t>
  </si>
  <si>
    <t>V.møllevej 6</t>
  </si>
  <si>
    <t>Store Torv 17</t>
  </si>
  <si>
    <t>Sdr. Landevej v/ Fosforritten</t>
  </si>
  <si>
    <t>Strandvejen/Strandgade</t>
  </si>
  <si>
    <t>V.laksegade 20</t>
  </si>
  <si>
    <t>V.fiskergade 12</t>
  </si>
  <si>
    <t>Møllebakken v/nr. 29</t>
  </si>
  <si>
    <t>Pederskervejen v/nr. 69</t>
  </si>
  <si>
    <t>Toftegårdsvej</t>
  </si>
  <si>
    <t>Zahrtmannsvej v/nr. 37</t>
  </si>
  <si>
    <t>Almindingsvej 15</t>
  </si>
  <si>
    <t>Torvet v/nr. 10</t>
  </si>
  <si>
    <t>V.strandstien 10</t>
  </si>
  <si>
    <t>V.strandstien 40</t>
  </si>
  <si>
    <t>Mosedalsvej v/nr. 4</t>
  </si>
  <si>
    <t>V.mor Markers Gænge 5</t>
  </si>
  <si>
    <t>Andersen Nexø Vej v/Falck</t>
  </si>
  <si>
    <t>Fyrvejen 2</t>
  </si>
  <si>
    <t>Kystparken 3</t>
  </si>
  <si>
    <t>Kystparken 15</t>
  </si>
  <si>
    <t>Zahrtmannsvej 2</t>
  </si>
  <si>
    <t>Melsted Langgade 16</t>
  </si>
  <si>
    <t>Ellevej v/trfst. 720</t>
  </si>
  <si>
    <t>Toldbodgade 3</t>
  </si>
  <si>
    <t>Sdr. Landevej v/nr. 1</t>
  </si>
  <si>
    <t>Nybyvej v/nr. 6</t>
  </si>
  <si>
    <t>Sdr. Landevej v/nr. 31</t>
  </si>
  <si>
    <t>Jernbanegade v/nr. 13</t>
  </si>
  <si>
    <t>Oksemyrevejen v/Sonofonmast</t>
  </si>
  <si>
    <t>Grønnedalsvej v/nr. 31</t>
  </si>
  <si>
    <t>Byledsgade v/ nr. 83</t>
  </si>
  <si>
    <t>Æbleplantagen</t>
  </si>
  <si>
    <t>Sdr. Strandvej v/nr. 37</t>
  </si>
  <si>
    <t>Gilbertstræde 13</t>
  </si>
  <si>
    <t>Sdr. Strandvej 55</t>
  </si>
  <si>
    <t>Skovbrynet 1</t>
  </si>
  <si>
    <t>Glatførevarsling, 10 Stk.</t>
  </si>
  <si>
    <t>Birkebakken v/nr. 7</t>
  </si>
  <si>
    <t>Lersøvej v/nr. 25</t>
  </si>
  <si>
    <t>Lersøvej v/nr. 20</t>
  </si>
  <si>
    <t>Byvangen 6</t>
  </si>
  <si>
    <t>Stadionvej 4</t>
  </si>
  <si>
    <t>Lindevej 5</t>
  </si>
  <si>
    <t>Sydskovvej 2</t>
  </si>
  <si>
    <t>Viggo Kuresvej 1</t>
  </si>
  <si>
    <t>Sdr. Strandvej 144</t>
  </si>
  <si>
    <t>Skoleparken 5</t>
  </si>
  <si>
    <t>Nybyvej v/nr. 11</t>
  </si>
  <si>
    <t>Kannikegårdsvej v/nr. 12</t>
  </si>
  <si>
    <t>Rø Skolevej 6</t>
  </si>
  <si>
    <t>Klintebovej 10</t>
  </si>
  <si>
    <t>Svanekevej v/nr. 27</t>
  </si>
  <si>
    <t>Sdr. Hammer 2</t>
  </si>
  <si>
    <t>Pumpestation</t>
  </si>
  <si>
    <t>Solvej Bag Nr. 9</t>
  </si>
  <si>
    <t>Storedalen 27</t>
  </si>
  <si>
    <t>Torneværksvej v/ kolonihaverne</t>
  </si>
  <si>
    <t>Langedebyvejen 2</t>
  </si>
  <si>
    <t>Jydegårdsvej</t>
  </si>
  <si>
    <t>Åkirkebyvej v/Thorsvej</t>
  </si>
  <si>
    <t>Frederiksvej v/trfst. 262</t>
  </si>
  <si>
    <t>Lisegårdsvejen 2</t>
  </si>
  <si>
    <t>Munch Petersens Vej v/nr. 9</t>
  </si>
  <si>
    <t>Bolsterbjergvej 1</t>
  </si>
  <si>
    <t>Rundkørslen Syd</t>
  </si>
  <si>
    <t>Stensebyvejen v/nr. 25</t>
  </si>
  <si>
    <t>Maegårdsvej v/nr. 9</t>
  </si>
  <si>
    <t>Stampen Vej 2 v/nr. 12</t>
  </si>
  <si>
    <t>Stampen Vej 3 v/nr. 1</t>
  </si>
  <si>
    <t>Stampen Vej 3 v/nr. 19</t>
  </si>
  <si>
    <t>Oksemyrevejen 12</t>
  </si>
  <si>
    <t>Hasle Marina</t>
  </si>
  <si>
    <t>Bykærvej 12</t>
  </si>
  <si>
    <t>Stampen Vej 6 v/nr. 1</t>
  </si>
  <si>
    <t>Stampen Vej 11 v/nr. 7</t>
  </si>
  <si>
    <t>Stampen Vej 6 v/nr. 12</t>
  </si>
  <si>
    <t>Stampen Vej 12 v/nr. 8</t>
  </si>
  <si>
    <t>Sagavej v/Galløkkevej</t>
  </si>
  <si>
    <t>Vellensbyvejen v/nr. 34</t>
  </si>
  <si>
    <t>Nørregade 38</t>
  </si>
  <si>
    <t>Munch Petersens Vej v/nr. 2</t>
  </si>
  <si>
    <t>Ekkodalsvejen 5</t>
  </si>
  <si>
    <t>Åkirkebyvej v/nr. 134</t>
  </si>
  <si>
    <t>Storedalen v/nr. 33</t>
  </si>
  <si>
    <t>Skovkanten V. Nr. 25</t>
  </si>
  <si>
    <t>Hammershusvej 70</t>
  </si>
  <si>
    <t>Præstevænget 9</t>
  </si>
  <si>
    <t>Torneværksvej 108</t>
  </si>
  <si>
    <t>Løvsangervej 2</t>
  </si>
  <si>
    <t>Strandvejen 130</t>
  </si>
  <si>
    <t>Toftegårdsvej 20</t>
  </si>
  <si>
    <t>Pederskervejen 73</t>
  </si>
  <si>
    <t>Gudhjemvej v/nr. 111</t>
  </si>
  <si>
    <t>Gudhjemvej 76</t>
  </si>
  <si>
    <t>Nyker Strandvej v/nr. 45</t>
  </si>
  <si>
    <t>Rønnevej 106</t>
  </si>
  <si>
    <t>Strandvejen v/nr. 12</t>
  </si>
  <si>
    <t>Klintebovej 16</t>
  </si>
  <si>
    <t>Fabriksvej v/nr. 25</t>
  </si>
  <si>
    <t>Lindeskovvej v/nr. 9</t>
  </si>
  <si>
    <t>Torvet   2</t>
  </si>
  <si>
    <t>Vestre Sømarksvej 24</t>
  </si>
  <si>
    <t>Damløkkevej 19</t>
  </si>
  <si>
    <t>Ejnar Mikkelsensvej v/nr. 20</t>
  </si>
  <si>
    <t>Gudhjemvej v/nr. 70</t>
  </si>
  <si>
    <t>Løkkegade v/nr. 34</t>
  </si>
  <si>
    <t>Løkkegade v/nr. 7</t>
  </si>
  <si>
    <t>Holsteroddevej v/nr. 23</t>
  </si>
  <si>
    <t>Boderne 6</t>
  </si>
  <si>
    <t>Toftelunden 3</t>
  </si>
  <si>
    <t>Havnevej 4</t>
  </si>
  <si>
    <t>Industrivej 8</t>
  </si>
  <si>
    <t>Pingels Alle 31</t>
  </si>
  <si>
    <t>Pingels Alle 1</t>
  </si>
  <si>
    <t>Landemærket 26</t>
  </si>
  <si>
    <t>Bådehavnsvej 5</t>
  </si>
  <si>
    <t>Stenbrudsvej 23</t>
  </si>
  <si>
    <t>Piledamstræde 6</t>
  </si>
  <si>
    <t>Kuttervej v/lift</t>
  </si>
  <si>
    <t>Ølenevej 47</t>
  </si>
  <si>
    <t>Klintebovej 2</t>
  </si>
  <si>
    <t>Rønnevej 76</t>
  </si>
  <si>
    <t>Curdtslund 2</t>
  </si>
  <si>
    <t>Paradisvej 83</t>
  </si>
  <si>
    <t>Smedeløkken 5</t>
  </si>
  <si>
    <t>Sandemandsvej 1</t>
  </si>
  <si>
    <t>Højvangen 1</t>
  </si>
  <si>
    <t>Torneværksvej 1</t>
  </si>
  <si>
    <t>Merkurvej 12</t>
  </si>
  <si>
    <t>Vestermarievej 48</t>
  </si>
  <si>
    <t>Bodernevej v/nr. 30</t>
  </si>
  <si>
    <t>Almegårdsvej 8</t>
  </si>
  <si>
    <t>Torneværksvej 68</t>
  </si>
  <si>
    <t>Otto Bruuns Plads 1</t>
  </si>
  <si>
    <t>Lærkegårdsvej 2</t>
  </si>
  <si>
    <t>Søbækken 10</t>
  </si>
  <si>
    <t>Vibegårdsvej 5</t>
  </si>
  <si>
    <t>Strandvejen 78</t>
  </si>
  <si>
    <t>Tejnvej 22</t>
  </si>
  <si>
    <t>Sct. Klemensgade 26</t>
  </si>
  <si>
    <t>Vesthavnsvej 6</t>
  </si>
  <si>
    <t>Årsdalevej v/nr. 75</t>
  </si>
  <si>
    <t>Grønningen 30</t>
  </si>
  <si>
    <t>Paradisvej 72</t>
  </si>
  <si>
    <t>Rebslagervej 14</t>
  </si>
  <si>
    <t>Kirkegade 4</t>
  </si>
  <si>
    <t>Snorrebakken 66</t>
  </si>
  <si>
    <t>Vibegårdsvej 2</t>
  </si>
  <si>
    <t>Nyker Strandvej Ved 40</t>
  </si>
  <si>
    <t>Komm. ejd.</t>
  </si>
  <si>
    <t>Husnr.</t>
  </si>
  <si>
    <t>5798009953841</t>
  </si>
  <si>
    <t>Bellmansvej</t>
  </si>
  <si>
    <t>5798009991010</t>
  </si>
  <si>
    <t>Curdtslund</t>
  </si>
  <si>
    <t>5790001719869</t>
  </si>
  <si>
    <t>Damgade</t>
  </si>
  <si>
    <t>5798009955340</t>
  </si>
  <si>
    <t>Dampmøllegade</t>
  </si>
  <si>
    <t>5798009993434</t>
  </si>
  <si>
    <t>5798009951854</t>
  </si>
  <si>
    <t>Dr. Kabells Vej</t>
  </si>
  <si>
    <t>Anden betaler</t>
  </si>
  <si>
    <t>Fabriksvej</t>
  </si>
  <si>
    <t>5798009956842</t>
  </si>
  <si>
    <t>5798009960498</t>
  </si>
  <si>
    <t>Frødingsvej</t>
  </si>
  <si>
    <t>5798009973139</t>
  </si>
  <si>
    <t>Gartnervangen</t>
  </si>
  <si>
    <t>5798000557161</t>
  </si>
  <si>
    <t>Grønnegade</t>
  </si>
  <si>
    <t>Harbovej</t>
  </si>
  <si>
    <t>Hedebovej</t>
  </si>
  <si>
    <t>Hedningestræde</t>
  </si>
  <si>
    <t>5798009972330</t>
  </si>
  <si>
    <t>Helsevej</t>
  </si>
  <si>
    <t>Kalmarvej</t>
  </si>
  <si>
    <t>5798000558465</t>
  </si>
  <si>
    <t>Krystalgade</t>
  </si>
  <si>
    <t>Landemærket</t>
  </si>
  <si>
    <t>Ikke aktiv</t>
  </si>
  <si>
    <t>Lille Madsegade</t>
  </si>
  <si>
    <t>5798009971432</t>
  </si>
  <si>
    <t>Louisenhøj</t>
  </si>
  <si>
    <t>Marie Kofoeds Vej</t>
  </si>
  <si>
    <t>5798000553699</t>
  </si>
  <si>
    <t>Merkurvej</t>
  </si>
  <si>
    <t>5798009989635</t>
  </si>
  <si>
    <t>Minervavej</t>
  </si>
  <si>
    <t>5798009971531</t>
  </si>
  <si>
    <t>Morbærstien</t>
  </si>
  <si>
    <t>5798009998934</t>
  </si>
  <si>
    <t>Ny Østergade</t>
  </si>
  <si>
    <t>Paradisvej</t>
  </si>
  <si>
    <t>5798009954350</t>
  </si>
  <si>
    <t>5798009987631</t>
  </si>
  <si>
    <t>Søborgstræde</t>
  </si>
  <si>
    <t>Pæretræsdalen</t>
  </si>
  <si>
    <t>Raadhusstræde</t>
  </si>
  <si>
    <t>Sagavej</t>
  </si>
  <si>
    <t>5798009949851</t>
  </si>
  <si>
    <t>5798009956347</t>
  </si>
  <si>
    <t>Sandemandsvej</t>
  </si>
  <si>
    <t>5798009993236</t>
  </si>
  <si>
    <t>Sankt Mortens Gade</t>
  </si>
  <si>
    <t>5798009973061</t>
  </si>
  <si>
    <t>Smedegårdsvej</t>
  </si>
  <si>
    <t>5798009983633</t>
  </si>
  <si>
    <t>Smedeløkken</t>
  </si>
  <si>
    <t>Snellemark</t>
  </si>
  <si>
    <t>5798009993748</t>
  </si>
  <si>
    <t>Snorrebakken</t>
  </si>
  <si>
    <t>Storegade</t>
  </si>
  <si>
    <t>5798009970343</t>
  </si>
  <si>
    <t>Sveasvej</t>
  </si>
  <si>
    <t>Sygehusvej</t>
  </si>
  <si>
    <t>5798001556408</t>
  </si>
  <si>
    <t>5798000560376</t>
  </si>
  <si>
    <t>Søndergade</t>
  </si>
  <si>
    <t>5798009949868</t>
  </si>
  <si>
    <t>Søndre Alle</t>
  </si>
  <si>
    <t>5798000987005</t>
  </si>
  <si>
    <t>Thorkildsvej</t>
  </si>
  <si>
    <t>5798009953858</t>
  </si>
  <si>
    <t>5798009976635</t>
  </si>
  <si>
    <t>5798009999030</t>
  </si>
  <si>
    <t>5798009972736</t>
  </si>
  <si>
    <t>Ullasvej</t>
  </si>
  <si>
    <t>5798009960344</t>
  </si>
  <si>
    <t>Ved Lunden</t>
  </si>
  <si>
    <t>5798009954855</t>
  </si>
  <si>
    <t>Vibegårdsvej</t>
  </si>
  <si>
    <t>5798009973535</t>
  </si>
  <si>
    <t>5798009952349</t>
  </si>
  <si>
    <t>Zahrtmannsvej</t>
  </si>
  <si>
    <t>Østergade</t>
  </si>
  <si>
    <t>Østre Ringvej</t>
  </si>
  <si>
    <t>Åkirkebyvej</t>
  </si>
  <si>
    <t>5798009951571</t>
  </si>
  <si>
    <t>Stenbanen</t>
  </si>
  <si>
    <t>Rønne Varme A/S</t>
  </si>
  <si>
    <t>Virksomhed</t>
  </si>
  <si>
    <t>Børnehaven Villakulla</t>
  </si>
  <si>
    <t>Fra overtagelse pr. 01.05.09</t>
  </si>
  <si>
    <t>Hasle Skole</t>
  </si>
  <si>
    <t>Kirkegade 4 HB</t>
  </si>
  <si>
    <t>Kirkegade 4 61B</t>
  </si>
  <si>
    <t>Kirkegade 6</t>
  </si>
  <si>
    <t>Østergade 21A</t>
  </si>
  <si>
    <t>Hasle Hallen</t>
  </si>
  <si>
    <t>Hasle Fritidsklub</t>
  </si>
  <si>
    <t>Byvangen 4</t>
  </si>
  <si>
    <t>Bia-Lid</t>
  </si>
  <si>
    <t>Toftegården</t>
  </si>
  <si>
    <t>Toftelunden 5</t>
  </si>
  <si>
    <t>Faste ejendomme</t>
  </si>
  <si>
    <t>Østergade 1</t>
  </si>
  <si>
    <t>start 23.12.09</t>
  </si>
  <si>
    <t>Solgården</t>
  </si>
  <si>
    <t>ukendt</t>
  </si>
  <si>
    <t>Hasle gl. rådhus</t>
  </si>
  <si>
    <t>Storegade 64</t>
  </si>
  <si>
    <t>start 30.10.09</t>
  </si>
  <si>
    <t>Hasle Rådhus</t>
  </si>
  <si>
    <t>Fritid og kultur</t>
  </si>
  <si>
    <t>start 08.01.10</t>
  </si>
  <si>
    <t>Klemensker Børnehus</t>
  </si>
  <si>
    <t>Klemensker Fritidshus</t>
  </si>
  <si>
    <t>Tandklinikken</t>
  </si>
  <si>
    <t>Pihls Allé 32</t>
  </si>
  <si>
    <t>Klemensker Skole + hjemmet</t>
  </si>
  <si>
    <t>Pihls Allé 10</t>
  </si>
  <si>
    <t xml:space="preserve">105-149 764 </t>
  </si>
  <si>
    <t>NB: Inkl. plejehjemmet</t>
  </si>
  <si>
    <t>Klemensker Skole (hallen)</t>
  </si>
  <si>
    <t>Stadionvej 2</t>
  </si>
  <si>
    <t>105-149 985</t>
  </si>
  <si>
    <t>Aakirkeby Idrætsbørnehave</t>
  </si>
  <si>
    <t>start 27.07.10</t>
  </si>
  <si>
    <t>Legestedet</t>
  </si>
  <si>
    <t>start 15.10.09</t>
  </si>
  <si>
    <t>Slusen</t>
  </si>
  <si>
    <t>start 22.12.09</t>
  </si>
  <si>
    <t>Aabo (Bakkebo)</t>
  </si>
  <si>
    <t>Nygade 42</t>
  </si>
  <si>
    <t>start 31.05.10</t>
  </si>
  <si>
    <t>Nylars Plejecenter</t>
  </si>
  <si>
    <t>start 09.04.10</t>
  </si>
  <si>
    <t>CAK</t>
  </si>
  <si>
    <t>Skoleparken 4</t>
  </si>
  <si>
    <t>Almevej 10</t>
  </si>
  <si>
    <t>start 25.02.10</t>
  </si>
  <si>
    <t>Præstevænget 9A</t>
  </si>
  <si>
    <t>start 25.05.10</t>
  </si>
  <si>
    <t>Brandstation</t>
  </si>
  <si>
    <t>start 24.02.10</t>
  </si>
  <si>
    <t>Kontakthuset</t>
  </si>
  <si>
    <t>Skovminde</t>
  </si>
  <si>
    <t>Lobbæk Medborgerhus</t>
  </si>
  <si>
    <t>Jernbanevej 2</t>
  </si>
  <si>
    <t>Svaneke skole</t>
  </si>
  <si>
    <t>Svanekehallen</t>
  </si>
  <si>
    <t>Jakob Hansensvej 1</t>
  </si>
  <si>
    <t>Damgade 10B</t>
  </si>
  <si>
    <t>112101-0</t>
  </si>
  <si>
    <t>Tilbygning 10 (Nexø Skole)</t>
  </si>
  <si>
    <t>Kong Gustafsvej 10A</t>
  </si>
  <si>
    <t>Småbørnsfløjen 10A</t>
  </si>
  <si>
    <t>Stenbrudsvej 23B</t>
  </si>
  <si>
    <t>Aasen 13</t>
  </si>
  <si>
    <t>Nørregade 46D</t>
  </si>
  <si>
    <t>Kildestræde 14A</t>
  </si>
  <si>
    <t>Nørregade 55</t>
  </si>
  <si>
    <t>Damgade 30</t>
  </si>
  <si>
    <t>Grønnegade 21</t>
  </si>
  <si>
    <t>Stormgade 2</t>
  </si>
  <si>
    <t>Gl. Rønnevej 1</t>
  </si>
  <si>
    <t>Gl. Postvej 27</t>
  </si>
  <si>
    <t>Stenbrudsvej 43</t>
  </si>
  <si>
    <t>Stenbrudsvej 43 - hal b</t>
  </si>
  <si>
    <t>1102002000</t>
  </si>
  <si>
    <t>Bællacentret</t>
  </si>
  <si>
    <t>1102003000</t>
  </si>
  <si>
    <t>Jordbærhuset</t>
  </si>
  <si>
    <t>1103001000</t>
  </si>
  <si>
    <t>Sydgården</t>
  </si>
  <si>
    <t>Specialinstitutioner</t>
  </si>
  <si>
    <t>x - solgt</t>
  </si>
  <si>
    <t>x tom</t>
  </si>
  <si>
    <t xml:space="preserve">x </t>
  </si>
  <si>
    <t>x solgt</t>
  </si>
  <si>
    <t xml:space="preserve">Ældrepleje </t>
  </si>
  <si>
    <t>1108001000</t>
  </si>
  <si>
    <t>Børnehuset</t>
  </si>
  <si>
    <t>1119001000</t>
  </si>
  <si>
    <t>Aakirkeby Idr.børnehave</t>
  </si>
  <si>
    <t>1120001000</t>
  </si>
  <si>
    <t>Nylars børnehave</t>
  </si>
  <si>
    <t>1121001000</t>
  </si>
  <si>
    <t>1123001000</t>
  </si>
  <si>
    <t>Gudhjem Børnehave</t>
  </si>
  <si>
    <t>1124001000</t>
  </si>
  <si>
    <t>Børnehaven Mariehønen</t>
  </si>
  <si>
    <t>1125002000</t>
  </si>
  <si>
    <t>Allinge Børnehave</t>
  </si>
  <si>
    <t>1125003000</t>
  </si>
  <si>
    <t>Børnehuset i Tejn</t>
  </si>
  <si>
    <t>1127001000</t>
  </si>
  <si>
    <t>Muleby Børnehus</t>
  </si>
  <si>
    <t>1128001000</t>
  </si>
  <si>
    <t>Nøkkerosen</t>
  </si>
  <si>
    <t>1132001000</t>
  </si>
  <si>
    <t>Mælkebøtten</t>
  </si>
  <si>
    <t>1201001000</t>
  </si>
  <si>
    <t>Bodilsker Skole</t>
  </si>
  <si>
    <t>1203001000</t>
  </si>
  <si>
    <t>Svaneke Skole</t>
  </si>
  <si>
    <t>1207001000</t>
  </si>
  <si>
    <t>Aaker Skole</t>
  </si>
  <si>
    <t>1207002000</t>
  </si>
  <si>
    <t>1209001000</t>
  </si>
  <si>
    <t>Vestermarie Skole</t>
  </si>
  <si>
    <t>1210001000</t>
  </si>
  <si>
    <t>Kongeskærskolen</t>
  </si>
  <si>
    <t>1211001000</t>
  </si>
  <si>
    <t>Østermarie Skole</t>
  </si>
  <si>
    <t>1213001000</t>
  </si>
  <si>
    <t>Østerlars-Gudhjem Skole</t>
  </si>
  <si>
    <t>1214001000</t>
  </si>
  <si>
    <t>1214002000</t>
  </si>
  <si>
    <t>Hasle Skoles Idrætshal</t>
  </si>
  <si>
    <t>1214003000</t>
  </si>
  <si>
    <t>1214004000</t>
  </si>
  <si>
    <t>Hasle SFO-klub</t>
  </si>
  <si>
    <t>1217001000</t>
  </si>
  <si>
    <t>Dybdalskolen</t>
  </si>
  <si>
    <t>1225051000</t>
  </si>
  <si>
    <t>Afdeling Kongeskær</t>
  </si>
  <si>
    <t>1225052000</t>
  </si>
  <si>
    <t>Allinge SFO</t>
  </si>
  <si>
    <t>1226101000</t>
  </si>
  <si>
    <t>Afdeling Mosaik</t>
  </si>
  <si>
    <t>1501001000</t>
  </si>
  <si>
    <t>Anvisningsret i private boliger</t>
  </si>
  <si>
    <t>1501004000</t>
  </si>
  <si>
    <t>Øvrig administration Visitation Ældre</t>
  </si>
  <si>
    <t>1501050100</t>
  </si>
  <si>
    <t>Lejetab i ældreboliger, ældre</t>
  </si>
  <si>
    <t>1531100020</t>
  </si>
  <si>
    <t>Øvrig fællesdrift Bornholms Pl.hjem</t>
  </si>
  <si>
    <t>1531150030</t>
  </si>
  <si>
    <t>Bygningsdrift, Nørremøllecentret</t>
  </si>
  <si>
    <t>1531200020</t>
  </si>
  <si>
    <t>Bygningsdrift, Svaneke Plejecenter</t>
  </si>
  <si>
    <t>1531200030</t>
  </si>
  <si>
    <t>Øvrig drift, Svaneke Plejecenter</t>
  </si>
  <si>
    <t>1531250020</t>
  </si>
  <si>
    <t>Bygningsdrift, Årsdale Plejecenter</t>
  </si>
  <si>
    <t>1531300020</t>
  </si>
  <si>
    <t>Bygningsdrift, Aabo</t>
  </si>
  <si>
    <t>1531300040</t>
  </si>
  <si>
    <t>Øvrig drift, Plejecenter Aabo</t>
  </si>
  <si>
    <t>1531350020</t>
  </si>
  <si>
    <t>Bygningsdrift, Klippebo</t>
  </si>
  <si>
    <t>1531400040</t>
  </si>
  <si>
    <t>Bygningsdrift, Plejecenter Lunden</t>
  </si>
  <si>
    <t>1531450020</t>
  </si>
  <si>
    <t>Bygningsdrift, Østermarie Plejehjem</t>
  </si>
  <si>
    <t>1531450040</t>
  </si>
  <si>
    <t>ændring % per år</t>
  </si>
  <si>
    <t>Forbrug ældreområdet**</t>
  </si>
  <si>
    <t>** Opgørelsen omfatter</t>
  </si>
  <si>
    <t>Plejecentre og -hjem, døgnpleje, Devika (mad), hjælpemidler og genoptræning, ældreadministration</t>
  </si>
  <si>
    <t>Øvrig drift, Østermarie Plejehjem</t>
  </si>
  <si>
    <t>1531500020</t>
  </si>
  <si>
    <t>Bygningsdrift, Klemensker Plejehjem</t>
  </si>
  <si>
    <t>1531500030</t>
  </si>
  <si>
    <t>Øvrig drift, Klemensker Plejehjem</t>
  </si>
  <si>
    <t>1531550020</t>
  </si>
  <si>
    <t>Bygningsdrift, Toftegården</t>
  </si>
  <si>
    <t>1531550030</t>
  </si>
  <si>
    <t>Øvrig drift, Toftegården</t>
  </si>
  <si>
    <t>1531600020</t>
  </si>
  <si>
    <t>Bygningsdrift, Sandvig Plejehjem</t>
  </si>
  <si>
    <t>1531600040</t>
  </si>
  <si>
    <t>Øvrig drift, Sandvig Plejehjem</t>
  </si>
  <si>
    <t>1531650030</t>
  </si>
  <si>
    <t>Bygningsdrift, Sønderbo</t>
  </si>
  <si>
    <t>1602001000</t>
  </si>
  <si>
    <t>Kridthuset, dagtilbud</t>
  </si>
  <si>
    <t>1602051000</t>
  </si>
  <si>
    <t>Klintebo, botilbud</t>
  </si>
  <si>
    <t>1607001000</t>
  </si>
  <si>
    <t>Rø Aktivitetscenter</t>
  </si>
  <si>
    <t>1607051000</t>
  </si>
  <si>
    <t>Røbo, botilbud</t>
  </si>
  <si>
    <t>1607101000</t>
  </si>
  <si>
    <t>Røbo, voksenaflastning</t>
  </si>
  <si>
    <t>1611252000</t>
  </si>
  <si>
    <t>Øvrig drift, Nylars Plejecenter</t>
  </si>
  <si>
    <t>1611302000</t>
  </si>
  <si>
    <t>Øvrig drift, Botilbuddet B1</t>
  </si>
  <si>
    <t>1611601000</t>
  </si>
  <si>
    <t>Ciderprojektet</t>
  </si>
  <si>
    <t>1611703000</t>
  </si>
  <si>
    <t>Vestergade (Område Nord)</t>
  </si>
  <si>
    <t>1701201010</t>
  </si>
  <si>
    <t>Kommunale projekter, momsreg. drift</t>
  </si>
  <si>
    <t>1901050100</t>
  </si>
  <si>
    <t>Offentlige toiletter</t>
  </si>
  <si>
    <t>1901050200</t>
  </si>
  <si>
    <t>Beboelsesejendomme, TMU</t>
  </si>
  <si>
    <t>1901050300</t>
  </si>
  <si>
    <t>Andre faste ejendomme, TMU</t>
  </si>
  <si>
    <t>1901050511</t>
  </si>
  <si>
    <t>Drift ældreboliger Ibsker/Svaneke</t>
  </si>
  <si>
    <t>1901050521</t>
  </si>
  <si>
    <t>Drift ældreboliger Nylars</t>
  </si>
  <si>
    <t>1901050522</t>
  </si>
  <si>
    <t>Huslejeindtægter, Nylars</t>
  </si>
  <si>
    <t>1901050531</t>
  </si>
  <si>
    <t>Drift ældreboliger Aabo</t>
  </si>
  <si>
    <t>1901050541</t>
  </si>
  <si>
    <t>Drift ældreboliger Klintebo/Røbo</t>
  </si>
  <si>
    <t>1901050700</t>
  </si>
  <si>
    <t>Fællesantenneanlæg</t>
  </si>
  <si>
    <t>1901050900</t>
  </si>
  <si>
    <t>Vedligeholdelse, administrationsbygn.</t>
  </si>
  <si>
    <t>1901100200</t>
  </si>
  <si>
    <t>Grønne områder og naturpladser</t>
  </si>
  <si>
    <t>1901100700</t>
  </si>
  <si>
    <t>Skove</t>
  </si>
  <si>
    <t>1902050523</t>
  </si>
  <si>
    <t>Afhjælpende indsats i øvrigt</t>
  </si>
  <si>
    <t>1903100600</t>
  </si>
  <si>
    <t>Hasle Havn</t>
  </si>
  <si>
    <t>1903100800</t>
  </si>
  <si>
    <t>Svaneke Havn</t>
  </si>
  <si>
    <t>1903100900</t>
  </si>
  <si>
    <t>Gudhjem og Nørresand Havne</t>
  </si>
  <si>
    <t>1903100950</t>
  </si>
  <si>
    <t>Tejn Havn</t>
  </si>
  <si>
    <t>2004001000</t>
  </si>
  <si>
    <t>RKR Service</t>
  </si>
  <si>
    <t>2510051000</t>
  </si>
  <si>
    <t>Ejendomme, FKF-udvalget, momsreg.</t>
  </si>
  <si>
    <t>2510052000</t>
  </si>
  <si>
    <t>Ejendomme, FKF-udvalget, ej momsreg.</t>
  </si>
  <si>
    <t>2601004000</t>
  </si>
  <si>
    <t>Bornholms Biblioteker</t>
  </si>
  <si>
    <t>1135007000</t>
  </si>
  <si>
    <t>Børnehuset i Hasle</t>
  </si>
  <si>
    <t>1136003000</t>
  </si>
  <si>
    <t>Vestermarie Børnehus</t>
  </si>
  <si>
    <t>1136004000</t>
  </si>
  <si>
    <t>1136007000</t>
  </si>
  <si>
    <t>Mariehønen - Østermarie Børnehus</t>
  </si>
  <si>
    <t>1217100515</t>
  </si>
  <si>
    <t>Ungdomsskolen, afdeling Nord</t>
  </si>
  <si>
    <t>1227101000</t>
  </si>
  <si>
    <t>Svaneke afdeling</t>
  </si>
  <si>
    <t>1227151000</t>
  </si>
  <si>
    <t>Bodilsker afdeling</t>
  </si>
  <si>
    <t>1501050105</t>
  </si>
  <si>
    <t>Fællesudg. pleje og omsorg, Vis Ældre</t>
  </si>
  <si>
    <t>1501050200</t>
  </si>
  <si>
    <t>Dødsboer</t>
  </si>
  <si>
    <t>1531750100</t>
  </si>
  <si>
    <t>Bygningsdrift, Nylars Plejecenter</t>
  </si>
  <si>
    <t>1610001000</t>
  </si>
  <si>
    <t>Kommunikationscentret</t>
  </si>
  <si>
    <t>1217100525</t>
  </si>
  <si>
    <t>Ungdomsskolen, afdeling Aakirkeby</t>
  </si>
  <si>
    <t>1220001000</t>
  </si>
  <si>
    <t>Kildebakken, specialskole</t>
  </si>
  <si>
    <t>1221001000</t>
  </si>
  <si>
    <t>Bornholms Heldagsskole, fælles</t>
  </si>
  <si>
    <t>1228051000</t>
  </si>
  <si>
    <t>Østre</t>
  </si>
  <si>
    <t>1699110030</t>
  </si>
  <si>
    <t>Søndergade 24, Svaneke - Mariegården</t>
  </si>
  <si>
    <t>1699110050</t>
  </si>
  <si>
    <t>Vestergade 1-3, Allinge</t>
  </si>
  <si>
    <t>1701201020</t>
  </si>
  <si>
    <t>Kommunale projekter, ej momsreg.</t>
  </si>
  <si>
    <t>1901050512</t>
  </si>
  <si>
    <t>Huslejeindtægter, Ibsker/Svaneke</t>
  </si>
  <si>
    <t>1604102000</t>
  </si>
  <si>
    <t>Aktivitetscentret Strøby, øvrig drift</t>
  </si>
  <si>
    <t>1611702500</t>
  </si>
  <si>
    <t>Mariegården (Område Øst)</t>
  </si>
  <si>
    <t>Profitcenter</t>
  </si>
  <si>
    <t>Olieforbrug - liter olie pr. år</t>
  </si>
  <si>
    <t>Biobrændsel - kg. pr. år</t>
  </si>
  <si>
    <t>Elforbrug - kWh</t>
  </si>
  <si>
    <t>?</t>
  </si>
  <si>
    <t>Plejehjemmet Sønderbo</t>
  </si>
  <si>
    <t>Rønne Brandstation</t>
  </si>
  <si>
    <t>Adresse ?</t>
  </si>
  <si>
    <t>Adresse?</t>
  </si>
  <si>
    <t>EAN-nummer</t>
  </si>
  <si>
    <t>Trinbrættet Rønne Nord</t>
  </si>
  <si>
    <t>Børnehuset Skatteøen</t>
  </si>
  <si>
    <t>Løvstikken</t>
  </si>
  <si>
    <t>Bornholms Familiecenter, Phønix</t>
  </si>
  <si>
    <t>Jobcenter Bornholm</t>
  </si>
  <si>
    <t>Teknik og Miljø</t>
  </si>
  <si>
    <t>Bornholms Idrætsområder</t>
  </si>
  <si>
    <t>Rønne Bibliotek</t>
  </si>
  <si>
    <t>Rønne Tandpleje</t>
  </si>
  <si>
    <t>Vej &amp; Park Bornholm</t>
  </si>
  <si>
    <t>Morbærstiens Børnehave</t>
  </si>
  <si>
    <t>Børnehuset Søstjernen</t>
  </si>
  <si>
    <t>Marthas Minde</t>
  </si>
  <si>
    <t>Bornholms Heldagsskole</t>
  </si>
  <si>
    <t>Bornholms Heldagsskole, Louisenhøj</t>
  </si>
  <si>
    <t>Bornholms Heldagsskole, Ankerpladsen</t>
  </si>
  <si>
    <t>Bornholms Heldagsskole, Villa Maria</t>
  </si>
  <si>
    <t>Søndermarkskolen</t>
  </si>
  <si>
    <t>Østre Skole</t>
  </si>
  <si>
    <t>Åvangskolen</t>
  </si>
  <si>
    <t>Aktivitets- og plejecenter Lunden</t>
  </si>
  <si>
    <t>Plejecenter Slottet</t>
  </si>
  <si>
    <t>SACS, Sandemandsgården</t>
  </si>
  <si>
    <t>Rønne Botilbud</t>
  </si>
  <si>
    <t>BAT</t>
  </si>
  <si>
    <t>BOFA</t>
  </si>
  <si>
    <t>DEVIKA?</t>
  </si>
  <si>
    <t>Område</t>
  </si>
  <si>
    <t>Leverandør</t>
  </si>
  <si>
    <t>Måleenhed</t>
  </si>
  <si>
    <t>Noter</t>
  </si>
  <si>
    <t>Gj</t>
  </si>
  <si>
    <t>Bornholms Varme A/S</t>
  </si>
  <si>
    <t>MWh</t>
  </si>
  <si>
    <t>Varme 2008</t>
  </si>
  <si>
    <t>Varme 2009</t>
  </si>
  <si>
    <t>Varme 2010</t>
  </si>
  <si>
    <t>Frennegård, Svaneke</t>
  </si>
  <si>
    <t>EAN nummer / Kundenr. / ordre nr.</t>
  </si>
  <si>
    <t>Nexø Halmvarmeværk</t>
  </si>
  <si>
    <t>kWh</t>
  </si>
  <si>
    <t>Karlsvognen</t>
  </si>
  <si>
    <t>Solen</t>
  </si>
  <si>
    <t>Stjernehuset</t>
  </si>
  <si>
    <t>Paradisballeskolen</t>
  </si>
  <si>
    <t>Pomfritten, Regnbuen, SFO…?</t>
  </si>
  <si>
    <t>DEVIKA Nexø</t>
  </si>
  <si>
    <t>Nørremøllecentret</t>
  </si>
  <si>
    <t>Nexøhuset</t>
  </si>
  <si>
    <t>Psykiatri og Handicap, Åsen 13</t>
  </si>
  <si>
    <t>Ungdomsskolen, Døgnplejen Bornholm, Bornholms Familiecenter…?</t>
  </si>
  <si>
    <t>Nexø Tandpleje</t>
  </si>
  <si>
    <t>NAVN1</t>
  </si>
  <si>
    <t>NAVN2</t>
  </si>
  <si>
    <t>POSTNUM</t>
  </si>
  <si>
    <t>OFFEANNR</t>
  </si>
  <si>
    <t>Bornholms Regionskommune</t>
  </si>
  <si>
    <t>Børnehaven Nordstjernen</t>
  </si>
  <si>
    <t>3700</t>
  </si>
  <si>
    <t>5798009971838</t>
  </si>
  <si>
    <t>Trinbrættet</t>
  </si>
  <si>
    <t>Toiletbygning 1-01001</t>
  </si>
  <si>
    <t>Bornholms Spildevand A/S</t>
  </si>
  <si>
    <t>5790001896652</t>
  </si>
  <si>
    <t>Kg CO2 2008</t>
  </si>
  <si>
    <t>Kg CO2 2009</t>
  </si>
  <si>
    <t>Kg CO2 2010</t>
  </si>
  <si>
    <r>
      <t>Total 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udledning</t>
    </r>
  </si>
  <si>
    <r>
      <t>Total 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udledning t/år</t>
    </r>
  </si>
  <si>
    <t>Jobcenter Bornholm Att: Jan Rasmussen</t>
  </si>
  <si>
    <t>Skolepatruljelys</t>
  </si>
  <si>
    <t>Torontoanlæg VV/ Cykelsti</t>
  </si>
  <si>
    <t>Kloakpumpe</t>
  </si>
  <si>
    <t>Heldagsskolen</t>
  </si>
  <si>
    <t>Viking Petanque</t>
  </si>
  <si>
    <t>Rønne Stadion N</t>
  </si>
  <si>
    <t>Gartnerhus, Rønne Stadion</t>
  </si>
  <si>
    <t>Rønne Stadion, Bane 2</t>
  </si>
  <si>
    <t>Rønne Stadion, Lysbane</t>
  </si>
  <si>
    <t>Kenn Erik Pedersen</t>
  </si>
  <si>
    <t>Børnetandklinikken</t>
  </si>
  <si>
    <t>Tandreguleringsklinikken</t>
  </si>
  <si>
    <t>5798009993632</t>
  </si>
  <si>
    <t>Østre Skole Aktivitetsrum</t>
  </si>
  <si>
    <t>Østre Skole, Gymnastiksal</t>
  </si>
  <si>
    <t>Sfo Østre Skole</t>
  </si>
  <si>
    <t>Pensionistboliger</t>
  </si>
  <si>
    <t>Psykiatri og Handicap</t>
  </si>
  <si>
    <t>Sagahuset</t>
  </si>
  <si>
    <t>Pumpe</t>
  </si>
  <si>
    <t>Sandemandsgården</t>
  </si>
  <si>
    <t>Afd. Søndermarken</t>
  </si>
  <si>
    <t>Gartnerafd. VV/ Søndermarkshallen</t>
  </si>
  <si>
    <t>Arbejdsmarkedsvirksomheden 20-00007</t>
  </si>
  <si>
    <t>Rønne Stadion Syd Banebelysning</t>
  </si>
  <si>
    <t>Marthasminde</t>
  </si>
  <si>
    <t>Pumpebrønd</t>
  </si>
  <si>
    <t>5798009955845</t>
  </si>
  <si>
    <t>Bornholms Museum</t>
  </si>
  <si>
    <t>Friluftsteater, 3-30140</t>
  </si>
  <si>
    <t>Børnehaven Søstjernen</t>
  </si>
  <si>
    <t>Cykelklubben</t>
  </si>
  <si>
    <t xml:space="preserve">Børne og Ungdoms </t>
  </si>
  <si>
    <t>Psykiatisk Ambulatorium</t>
  </si>
  <si>
    <t>Dansk Kvindesamfunds Børnehave Rønne Syd</t>
  </si>
  <si>
    <t>Børnehaven Sølvfisken</t>
  </si>
  <si>
    <t>5798009972637</t>
  </si>
  <si>
    <t>Gigtplejehjemmet Forrum</t>
  </si>
  <si>
    <t>Bifrost</t>
  </si>
  <si>
    <t>Torontoanlæg</t>
  </si>
  <si>
    <t>Børnehaven Morbærstien</t>
  </si>
  <si>
    <t>Legatboligerne 2-50200</t>
  </si>
  <si>
    <t>Hybelordningen</t>
  </si>
  <si>
    <t>Fællesanlæg,johnsens Gård</t>
  </si>
  <si>
    <t>Forsinkelsesbassin</t>
  </si>
  <si>
    <t>Rønne Børneasyl</t>
  </si>
  <si>
    <t>Musikskolen</t>
  </si>
  <si>
    <t>5798009998736</t>
  </si>
  <si>
    <t>Bornholms Musikhuz</t>
  </si>
  <si>
    <t>Bornholms Musikhus</t>
  </si>
  <si>
    <t>Kommunale Ejendomme, 3 10170</t>
  </si>
  <si>
    <t>Pensionat</t>
  </si>
  <si>
    <t>Lænkeambulatoriet</t>
  </si>
  <si>
    <t>Kommunale Ejendomme, 3 10090</t>
  </si>
  <si>
    <t>Psykiatri Og Handicap</t>
  </si>
  <si>
    <t>5798009951144</t>
  </si>
  <si>
    <t>Midtpunktet</t>
  </si>
  <si>
    <t>5798009951168</t>
  </si>
  <si>
    <t>Sagsnr: 3-10150</t>
  </si>
  <si>
    <t>Ejerforeningen (fællesm.), T. Kofoed</t>
  </si>
  <si>
    <t>Trappelys</t>
  </si>
  <si>
    <t>Fyrrum</t>
  </si>
  <si>
    <t>Døgnplejen Kystparken</t>
  </si>
  <si>
    <t>5798009990631</t>
  </si>
  <si>
    <t>Svaneke Vandtårn</t>
  </si>
  <si>
    <t>3740</t>
  </si>
  <si>
    <t>Mælkebøtten Det Gule Hus</t>
  </si>
  <si>
    <t>5798009971739</t>
  </si>
  <si>
    <t>Børnehave Mælkebøtten</t>
  </si>
  <si>
    <t>Gadebelysning</t>
  </si>
  <si>
    <t>Kloakpumpest. Vigehavnen</t>
  </si>
  <si>
    <t>Havnelys + Stikkontakt</t>
  </si>
  <si>
    <t>Sagsnr: 3-10201</t>
  </si>
  <si>
    <t>Svaneke Rådhus 3-10201</t>
  </si>
  <si>
    <t>Sagsnr: 3-30150</t>
  </si>
  <si>
    <t>Psykiatri &amp; Handicap</t>
  </si>
  <si>
    <t>Svaneke Havnekontor</t>
  </si>
  <si>
    <t>Stikkontakt</t>
  </si>
  <si>
    <t>Svaneke Bibliotek</t>
  </si>
  <si>
    <t>5798009954343</t>
  </si>
  <si>
    <t>Kloakpumpest.Hjemstavnsfor.</t>
  </si>
  <si>
    <t>Vandfors.Målerbygv.</t>
  </si>
  <si>
    <t>5790001896638</t>
  </si>
  <si>
    <t>Springvand I Parken</t>
  </si>
  <si>
    <t>Toiletbygning 1-05001</t>
  </si>
  <si>
    <t>5798009982636</t>
  </si>
  <si>
    <t>Banebelysning, stadion</t>
  </si>
  <si>
    <t>Frem, Svaneke Bio</t>
  </si>
  <si>
    <t>VV/ Trappen Postgade Stikkontakter</t>
  </si>
  <si>
    <t>Spilhus</t>
  </si>
  <si>
    <t>Indsejlingsfyr, Svaneke</t>
  </si>
  <si>
    <t>3730</t>
  </si>
  <si>
    <t>Festplads Ved Ferskesø Stikkontakter</t>
  </si>
  <si>
    <t>Materialehus</t>
  </si>
  <si>
    <t>Nexø Ungdomsskole Knallertværksted</t>
  </si>
  <si>
    <t>5798009947765</t>
  </si>
  <si>
    <t>Børnehaven Karlsvognen</t>
  </si>
  <si>
    <t>5798009970930</t>
  </si>
  <si>
    <t>Jonna Dam Andersen</t>
  </si>
  <si>
    <t>Bødtgers Eng</t>
  </si>
  <si>
    <t>5798009970640</t>
  </si>
  <si>
    <t>Kloakpumpest. Sdr. Landevej</t>
  </si>
  <si>
    <t>Nexø Bibliotek</t>
  </si>
  <si>
    <t>Klubhus</t>
  </si>
  <si>
    <t>5798009972132</t>
  </si>
  <si>
    <t>Fællesmåler</t>
  </si>
  <si>
    <t>Scene 2 &amp; Lille Hus</t>
  </si>
  <si>
    <t>Springvand - Ref.Nr. 13613</t>
  </si>
  <si>
    <t>Kreativt Uldværksted</t>
  </si>
  <si>
    <t>Nexø Havn A/S</t>
  </si>
  <si>
    <t>Pumpehus VV/ Tørdok</t>
  </si>
  <si>
    <t>Jens Væver, Nexø</t>
  </si>
  <si>
    <t>Nexø Havnebelysning</t>
  </si>
  <si>
    <t>Vejerbod VV/ Dok</t>
  </si>
  <si>
    <t>Havnefaciliteter</t>
  </si>
  <si>
    <t>Redskabsskure</t>
  </si>
  <si>
    <t>Kloakpumpest. Sdr. Hammer N.</t>
  </si>
  <si>
    <t>Intersoft Nexø A/S</t>
  </si>
  <si>
    <t>Kloakpumpest. Sdr. Hammer S.</t>
  </si>
  <si>
    <t>Kloakpumpest. Østre Flak</t>
  </si>
  <si>
    <t>Vagtbygning</t>
  </si>
  <si>
    <t>Underjordisk Toilet 1-05001</t>
  </si>
  <si>
    <t>Basb</t>
  </si>
</sst>
</file>

<file path=xl/styles.xml><?xml version="1.0" encoding="utf-8"?>
<styleSheet xmlns="http://schemas.openxmlformats.org/spreadsheetml/2006/main">
  <numFmts count="10">
    <numFmt numFmtId="171" formatCode="_(* #,##0.00_);_(* \(#,##0.00\);_(* &quot;-&quot;??_);_(@_)"/>
    <numFmt numFmtId="172" formatCode="0.000000"/>
    <numFmt numFmtId="178" formatCode="000\-000\ 000"/>
    <numFmt numFmtId="179" formatCode="000000\-0"/>
    <numFmt numFmtId="180" formatCode="000000\-00"/>
    <numFmt numFmtId="181" formatCode="#,##0.0"/>
    <numFmt numFmtId="183" formatCode="0.0%"/>
    <numFmt numFmtId="189" formatCode="_(* #,##0_);_(* \(#,##0\);_(* &quot;-&quot;??_);_(@_)"/>
    <numFmt numFmtId="190" formatCode="#,##0.00;\-#,##0.00;#,##0.00;@"/>
    <numFmt numFmtId="191" formatCode="dd\.mm\.yyyy"/>
  </numFmts>
  <fonts count="17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vertAlign val="subscript"/>
      <sz val="10"/>
      <name val="Arial"/>
      <family val="2"/>
    </font>
    <font>
      <b/>
      <sz val="10"/>
      <name val="Verdana"/>
      <family val="2"/>
    </font>
    <font>
      <b/>
      <sz val="10"/>
      <name val="Arial"/>
    </font>
    <font>
      <sz val="10"/>
      <name val="Verdana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10"/>
      <color indexed="8"/>
      <name val="Arial"/>
    </font>
    <font>
      <sz val="10"/>
      <color indexed="57"/>
      <name val="Arial"/>
    </font>
    <font>
      <sz val="8"/>
      <color indexed="8"/>
      <name val="Arial"/>
      <family val="2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/>
  </cellStyleXfs>
  <cellXfs count="282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2" fillId="0" borderId="2" xfId="0" applyFont="1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3" fontId="0" fillId="0" borderId="1" xfId="0" applyNumberFormat="1" applyBorder="1"/>
    <xf numFmtId="172" fontId="0" fillId="0" borderId="1" xfId="0" applyNumberFormat="1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0" fillId="0" borderId="0" xfId="0" applyBorder="1"/>
    <xf numFmtId="0" fontId="7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3" fontId="0" fillId="0" borderId="0" xfId="0" applyNumberFormat="1" applyBorder="1"/>
    <xf numFmtId="0" fontId="8" fillId="0" borderId="0" xfId="0" applyFont="1"/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9" fillId="0" borderId="0" xfId="0" applyFont="1" applyBorder="1"/>
    <xf numFmtId="0" fontId="3" fillId="0" borderId="0" xfId="0" applyFont="1" applyBorder="1"/>
    <xf numFmtId="0" fontId="2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0" fillId="0" borderId="14" xfId="0" applyBorder="1"/>
    <xf numFmtId="0" fontId="2" fillId="0" borderId="14" xfId="0" applyFont="1" applyBorder="1"/>
    <xf numFmtId="0" fontId="2" fillId="0" borderId="15" xfId="0" applyFont="1" applyBorder="1"/>
    <xf numFmtId="0" fontId="2" fillId="0" borderId="2" xfId="0" applyFont="1" applyBorder="1" applyAlignment="1">
      <alignment horizontal="center"/>
    </xf>
    <xf numFmtId="0" fontId="8" fillId="0" borderId="16" xfId="0" applyFont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3" fontId="11" fillId="0" borderId="0" xfId="0" applyNumberFormat="1" applyFont="1" applyBorder="1"/>
    <xf numFmtId="0" fontId="10" fillId="0" borderId="0" xfId="0" applyFont="1" applyBorder="1"/>
    <xf numFmtId="0" fontId="12" fillId="0" borderId="0" xfId="0" applyFont="1"/>
    <xf numFmtId="0" fontId="11" fillId="0" borderId="0" xfId="0" applyFont="1"/>
    <xf numFmtId="0" fontId="14" fillId="0" borderId="0" xfId="0" applyFont="1"/>
    <xf numFmtId="181" fontId="0" fillId="0" borderId="0" xfId="0" applyNumberFormat="1" applyBorder="1"/>
    <xf numFmtId="0" fontId="0" fillId="0" borderId="17" xfId="0" applyBorder="1"/>
    <xf numFmtId="0" fontId="0" fillId="0" borderId="18" xfId="0" applyBorder="1"/>
    <xf numFmtId="0" fontId="2" fillId="0" borderId="10" xfId="0" applyFont="1" applyBorder="1"/>
    <xf numFmtId="3" fontId="0" fillId="0" borderId="1" xfId="0" applyNumberFormat="1" applyFill="1" applyBorder="1"/>
    <xf numFmtId="3" fontId="0" fillId="0" borderId="3" xfId="0" applyNumberFormat="1" applyBorder="1"/>
    <xf numFmtId="0" fontId="13" fillId="2" borderId="1" xfId="2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 wrapText="1"/>
    </xf>
    <xf numFmtId="0" fontId="0" fillId="0" borderId="1" xfId="0" applyFill="1" applyBorder="1"/>
    <xf numFmtId="0" fontId="13" fillId="0" borderId="1" xfId="2" applyFont="1" applyFill="1" applyBorder="1" applyAlignment="1">
      <alignment wrapText="1"/>
    </xf>
    <xf numFmtId="0" fontId="13" fillId="0" borderId="1" xfId="2" applyFont="1" applyFill="1" applyBorder="1" applyAlignment="1">
      <alignment horizontal="right" wrapText="1"/>
    </xf>
    <xf numFmtId="0" fontId="0" fillId="3" borderId="1" xfId="0" applyFill="1" applyBorder="1"/>
    <xf numFmtId="178" fontId="0" fillId="0" borderId="1" xfId="0" applyNumberFormat="1" applyBorder="1" applyAlignment="1">
      <alignment horizontal="left"/>
    </xf>
    <xf numFmtId="0" fontId="1" fillId="0" borderId="1" xfId="0" applyFont="1" applyBorder="1"/>
    <xf numFmtId="0" fontId="8" fillId="0" borderId="1" xfId="0" applyFont="1" applyBorder="1"/>
    <xf numFmtId="179" fontId="0" fillId="0" borderId="1" xfId="0" applyNumberFormat="1" applyBorder="1" applyAlignment="1">
      <alignment horizontal="left"/>
    </xf>
    <xf numFmtId="180" fontId="0" fillId="0" borderId="1" xfId="0" applyNumberFormat="1" applyBorder="1" applyAlignment="1">
      <alignment horizontal="left"/>
    </xf>
    <xf numFmtId="0" fontId="2" fillId="0" borderId="19" xfId="0" applyFont="1" applyBorder="1"/>
    <xf numFmtId="3" fontId="0" fillId="0" borderId="17" xfId="0" applyNumberFormat="1" applyBorder="1"/>
    <xf numFmtId="0" fontId="0" fillId="0" borderId="1" xfId="0" applyFill="1" applyBorder="1"/>
    <xf numFmtId="0" fontId="0" fillId="4" borderId="1" xfId="0" applyFill="1" applyBorder="1"/>
    <xf numFmtId="0" fontId="0" fillId="0" borderId="0" xfId="0" applyFill="1"/>
    <xf numFmtId="0" fontId="8" fillId="0" borderId="0" xfId="0" applyFont="1" applyFill="1"/>
    <xf numFmtId="0" fontId="2" fillId="0" borderId="11" xfId="0" applyFont="1" applyFill="1" applyBorder="1"/>
    <xf numFmtId="0" fontId="0" fillId="0" borderId="17" xfId="0" applyFill="1" applyBorder="1"/>
    <xf numFmtId="0" fontId="1" fillId="0" borderId="1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11" xfId="0" applyFill="1" applyBorder="1"/>
    <xf numFmtId="0" fontId="2" fillId="0" borderId="20" xfId="0" applyFont="1" applyBorder="1"/>
    <xf numFmtId="0" fontId="0" fillId="0" borderId="20" xfId="0" applyBorder="1"/>
    <xf numFmtId="0" fontId="2" fillId="0" borderId="21" xfId="0" applyFont="1" applyBorder="1" applyAlignment="1">
      <alignment horizontal="left"/>
    </xf>
    <xf numFmtId="0" fontId="0" fillId="0" borderId="22" xfId="0" applyBorder="1"/>
    <xf numFmtId="0" fontId="2" fillId="0" borderId="22" xfId="0" applyFont="1" applyBorder="1"/>
    <xf numFmtId="0" fontId="2" fillId="0" borderId="23" xfId="0" applyFont="1" applyBorder="1"/>
    <xf numFmtId="0" fontId="0" fillId="0" borderId="24" xfId="0" applyBorder="1"/>
    <xf numFmtId="0" fontId="2" fillId="0" borderId="2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3" xfId="0" applyBorder="1"/>
    <xf numFmtId="0" fontId="2" fillId="0" borderId="2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5" xfId="0" applyBorder="1"/>
    <xf numFmtId="0" fontId="0" fillId="0" borderId="21" xfId="0" applyBorder="1"/>
    <xf numFmtId="0" fontId="0" fillId="0" borderId="27" xfId="0" applyBorder="1"/>
    <xf numFmtId="0" fontId="0" fillId="0" borderId="28" xfId="0" applyBorder="1"/>
    <xf numFmtId="0" fontId="2" fillId="5" borderId="10" xfId="0" applyFont="1" applyFill="1" applyBorder="1"/>
    <xf numFmtId="0" fontId="2" fillId="5" borderId="11" xfId="0" applyFont="1" applyFill="1" applyBorder="1"/>
    <xf numFmtId="3" fontId="2" fillId="5" borderId="11" xfId="0" applyNumberFormat="1" applyFont="1" applyFill="1" applyBorder="1"/>
    <xf numFmtId="3" fontId="2" fillId="5" borderId="29" xfId="0" applyNumberFormat="1" applyFont="1" applyFill="1" applyBorder="1"/>
    <xf numFmtId="3" fontId="2" fillId="5" borderId="12" xfId="0" applyNumberFormat="1" applyFont="1" applyFill="1" applyBorder="1"/>
    <xf numFmtId="0" fontId="2" fillId="0" borderId="18" xfId="0" applyFont="1" applyFill="1" applyBorder="1"/>
    <xf numFmtId="3" fontId="2" fillId="5" borderId="18" xfId="0" applyNumberFormat="1" applyFont="1" applyFill="1" applyBorder="1"/>
    <xf numFmtId="0" fontId="0" fillId="0" borderId="17" xfId="0" applyFill="1" applyBorder="1"/>
    <xf numFmtId="3" fontId="0" fillId="0" borderId="20" xfId="0" applyNumberFormat="1" applyBorder="1"/>
    <xf numFmtId="0" fontId="2" fillId="0" borderId="24" xfId="0" applyFont="1" applyBorder="1"/>
    <xf numFmtId="0" fontId="2" fillId="0" borderId="21" xfId="0" applyFont="1" applyBorder="1"/>
    <xf numFmtId="0" fontId="0" fillId="0" borderId="29" xfId="0" applyBorder="1"/>
    <xf numFmtId="0" fontId="0" fillId="0" borderId="30" xfId="0" applyBorder="1"/>
    <xf numFmtId="3" fontId="0" fillId="0" borderId="30" xfId="0" applyNumberFormat="1" applyBorder="1"/>
    <xf numFmtId="3" fontId="0" fillId="0" borderId="30" xfId="0" applyNumberFormat="1" applyFill="1" applyBorder="1"/>
    <xf numFmtId="3" fontId="0" fillId="0" borderId="31" xfId="0" applyNumberFormat="1" applyBorder="1"/>
    <xf numFmtId="3" fontId="0" fillId="0" borderId="28" xfId="0" applyNumberFormat="1" applyBorder="1"/>
    <xf numFmtId="3" fontId="0" fillId="0" borderId="32" xfId="0" applyNumberFormat="1" applyBorder="1"/>
    <xf numFmtId="0" fontId="0" fillId="0" borderId="33" xfId="0" applyBorder="1"/>
    <xf numFmtId="0" fontId="2" fillId="0" borderId="33" xfId="0" applyFont="1" applyBorder="1"/>
    <xf numFmtId="3" fontId="2" fillId="5" borderId="33" xfId="0" applyNumberFormat="1" applyFont="1" applyFill="1" applyBorder="1"/>
    <xf numFmtId="3" fontId="2" fillId="5" borderId="26" xfId="0" applyNumberFormat="1" applyFont="1" applyFill="1" applyBorder="1"/>
    <xf numFmtId="3" fontId="2" fillId="5" borderId="34" xfId="0" applyNumberFormat="1" applyFont="1" applyFill="1" applyBorder="1"/>
    <xf numFmtId="3" fontId="2" fillId="5" borderId="35" xfId="0" applyNumberFormat="1" applyFont="1" applyFill="1" applyBorder="1"/>
    <xf numFmtId="3" fontId="0" fillId="0" borderId="0" xfId="0" applyNumberFormat="1"/>
    <xf numFmtId="3" fontId="0" fillId="0" borderId="2" xfId="0" applyNumberFormat="1" applyBorder="1"/>
    <xf numFmtId="0" fontId="2" fillId="0" borderId="20" xfId="0" applyFont="1" applyBorder="1" applyAlignment="1">
      <alignment horizontal="center"/>
    </xf>
    <xf numFmtId="0" fontId="8" fillId="0" borderId="36" xfId="0" applyFont="1" applyBorder="1"/>
    <xf numFmtId="3" fontId="13" fillId="2" borderId="1" xfId="2" applyNumberFormat="1" applyFont="1" applyFill="1" applyBorder="1" applyAlignment="1">
      <alignment horizontal="center"/>
    </xf>
    <xf numFmtId="3" fontId="13" fillId="0" borderId="1" xfId="2" applyNumberFormat="1" applyFont="1" applyFill="1" applyBorder="1" applyAlignment="1">
      <alignment horizontal="right" wrapText="1"/>
    </xf>
    <xf numFmtId="3" fontId="13" fillId="0" borderId="1" xfId="2" applyNumberFormat="1" applyFill="1" applyBorder="1"/>
    <xf numFmtId="3" fontId="2" fillId="5" borderId="37" xfId="0" applyNumberFormat="1" applyFont="1" applyFill="1" applyBorder="1"/>
    <xf numFmtId="179" fontId="0" fillId="0" borderId="17" xfId="0" applyNumberFormat="1" applyBorder="1" applyAlignment="1">
      <alignment horizontal="left"/>
    </xf>
    <xf numFmtId="0" fontId="2" fillId="0" borderId="18" xfId="0" applyFont="1" applyBorder="1"/>
    <xf numFmtId="179" fontId="0" fillId="0" borderId="18" xfId="0" applyNumberFormat="1" applyBorder="1" applyAlignment="1">
      <alignment horizontal="left"/>
    </xf>
    <xf numFmtId="0" fontId="0" fillId="0" borderId="8" xfId="0" applyBorder="1"/>
    <xf numFmtId="3" fontId="0" fillId="0" borderId="8" xfId="0" applyNumberFormat="1" applyBorder="1"/>
    <xf numFmtId="3" fontId="0" fillId="5" borderId="11" xfId="0" applyNumberFormat="1" applyFill="1" applyBorder="1"/>
    <xf numFmtId="0" fontId="2" fillId="0" borderId="11" xfId="0" applyFont="1" applyBorder="1"/>
    <xf numFmtId="0" fontId="0" fillId="0" borderId="38" xfId="0" applyBorder="1"/>
    <xf numFmtId="0" fontId="5" fillId="6" borderId="2" xfId="0" applyFont="1" applyFill="1" applyBorder="1"/>
    <xf numFmtId="0" fontId="5" fillId="6" borderId="1" xfId="0" applyFont="1" applyFill="1" applyBorder="1"/>
    <xf numFmtId="0" fontId="2" fillId="6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0" fontId="0" fillId="0" borderId="39" xfId="0" applyBorder="1"/>
    <xf numFmtId="3" fontId="0" fillId="0" borderId="40" xfId="0" applyNumberFormat="1" applyBorder="1"/>
    <xf numFmtId="3" fontId="0" fillId="0" borderId="41" xfId="0" applyNumberFormat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42" xfId="0" applyFont="1" applyBorder="1" applyAlignment="1">
      <alignment horizontal="center"/>
    </xf>
    <xf numFmtId="0" fontId="2" fillId="0" borderId="43" xfId="0" applyFont="1" applyBorder="1"/>
    <xf numFmtId="3" fontId="0" fillId="0" borderId="43" xfId="0" applyNumberFormat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6" fillId="6" borderId="43" xfId="0" applyFont="1" applyFill="1" applyBorder="1" applyAlignment="1">
      <alignment horizontal="right"/>
    </xf>
    <xf numFmtId="0" fontId="2" fillId="0" borderId="26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3" fontId="0" fillId="6" borderId="18" xfId="0" applyNumberFormat="1" applyFill="1" applyBorder="1"/>
    <xf numFmtId="0" fontId="0" fillId="0" borderId="19" xfId="0" applyBorder="1"/>
    <xf numFmtId="0" fontId="2" fillId="0" borderId="30" xfId="0" applyFont="1" applyBorder="1" applyAlignment="1">
      <alignment horizontal="center"/>
    </xf>
    <xf numFmtId="0" fontId="2" fillId="0" borderId="30" xfId="0" applyFont="1" applyBorder="1"/>
    <xf numFmtId="0" fontId="8" fillId="0" borderId="45" xfId="0" applyFont="1" applyBorder="1"/>
    <xf numFmtId="0" fontId="2" fillId="0" borderId="20" xfId="0" applyFont="1" applyBorder="1" applyAlignment="1">
      <alignment horizontal="center" wrapText="1"/>
    </xf>
    <xf numFmtId="3" fontId="0" fillId="6" borderId="34" xfId="0" applyNumberFormat="1" applyFill="1" applyBorder="1"/>
    <xf numFmtId="3" fontId="2" fillId="0" borderId="33" xfId="0" applyNumberFormat="1" applyFont="1" applyFill="1" applyBorder="1"/>
    <xf numFmtId="0" fontId="2" fillId="0" borderId="46" xfId="0" applyFont="1" applyBorder="1"/>
    <xf numFmtId="3" fontId="2" fillId="5" borderId="36" xfId="0" applyNumberFormat="1" applyFont="1" applyFill="1" applyBorder="1"/>
    <xf numFmtId="3" fontId="2" fillId="5" borderId="8" xfId="0" applyNumberFormat="1" applyFont="1" applyFill="1" applyBorder="1"/>
    <xf numFmtId="3" fontId="2" fillId="5" borderId="9" xfId="0" applyNumberFormat="1" applyFont="1" applyFill="1" applyBorder="1"/>
    <xf numFmtId="0" fontId="5" fillId="0" borderId="39" xfId="0" applyFont="1" applyFill="1" applyBorder="1"/>
    <xf numFmtId="0" fontId="5" fillId="0" borderId="17" xfId="0" applyFont="1" applyFill="1" applyBorder="1"/>
    <xf numFmtId="0" fontId="6" fillId="0" borderId="17" xfId="0" applyFont="1" applyFill="1" applyBorder="1"/>
    <xf numFmtId="0" fontId="6" fillId="0" borderId="42" xfId="0" applyFont="1" applyFill="1" applyBorder="1"/>
    <xf numFmtId="3" fontId="2" fillId="0" borderId="1" xfId="0" applyNumberFormat="1" applyFont="1" applyFill="1" applyBorder="1"/>
    <xf numFmtId="0" fontId="2" fillId="0" borderId="47" xfId="0" applyFont="1" applyBorder="1"/>
    <xf numFmtId="0" fontId="2" fillId="0" borderId="28" xfId="0" applyFont="1" applyBorder="1"/>
    <xf numFmtId="3" fontId="2" fillId="0" borderId="28" xfId="0" applyNumberFormat="1" applyFont="1" applyFill="1" applyBorder="1"/>
    <xf numFmtId="3" fontId="2" fillId="0" borderId="48" xfId="0" applyNumberFormat="1" applyFont="1" applyFill="1" applyBorder="1"/>
    <xf numFmtId="3" fontId="2" fillId="0" borderId="3" xfId="0" applyNumberFormat="1" applyFont="1" applyFill="1" applyBorder="1"/>
    <xf numFmtId="0" fontId="2" fillId="0" borderId="49" xfId="0" applyFont="1" applyBorder="1"/>
    <xf numFmtId="0" fontId="2" fillId="0" borderId="39" xfId="0" applyFont="1" applyBorder="1"/>
    <xf numFmtId="0" fontId="2" fillId="0" borderId="17" xfId="0" applyFont="1" applyBorder="1"/>
    <xf numFmtId="2" fontId="0" fillId="0" borderId="43" xfId="0" applyNumberFormat="1" applyFill="1" applyBorder="1" applyAlignment="1">
      <alignment horizontal="center"/>
    </xf>
    <xf numFmtId="3" fontId="2" fillId="0" borderId="43" xfId="0" applyNumberFormat="1" applyFont="1" applyFill="1" applyBorder="1"/>
    <xf numFmtId="3" fontId="2" fillId="0" borderId="42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3" fontId="8" fillId="0" borderId="36" xfId="0" applyNumberFormat="1" applyFont="1" applyBorder="1"/>
    <xf numFmtId="3" fontId="8" fillId="0" borderId="8" xfId="0" applyNumberFormat="1" applyFont="1" applyBorder="1"/>
    <xf numFmtId="3" fontId="8" fillId="0" borderId="45" xfId="0" applyNumberFormat="1" applyFont="1" applyBorder="1"/>
    <xf numFmtId="3" fontId="8" fillId="0" borderId="16" xfId="0" applyNumberFormat="1" applyFont="1" applyBorder="1"/>
    <xf numFmtId="2" fontId="0" fillId="0" borderId="0" xfId="0" applyNumberFormat="1"/>
    <xf numFmtId="9" fontId="0" fillId="0" borderId="19" xfId="0" applyNumberFormat="1" applyBorder="1"/>
    <xf numFmtId="183" fontId="0" fillId="0" borderId="29" xfId="0" applyNumberFormat="1" applyBorder="1"/>
    <xf numFmtId="0" fontId="0" fillId="0" borderId="7" xfId="0" applyBorder="1"/>
    <xf numFmtId="9" fontId="0" fillId="0" borderId="37" xfId="0" applyNumberFormat="1" applyBorder="1"/>
    <xf numFmtId="0" fontId="2" fillId="0" borderId="21" xfId="0" applyFont="1" applyBorder="1" applyAlignment="1">
      <alignment horizontal="center"/>
    </xf>
    <xf numFmtId="0" fontId="2" fillId="0" borderId="22" xfId="0" applyFont="1" applyFill="1" applyBorder="1" applyAlignment="1">
      <alignment horizontal="center" wrapText="1"/>
    </xf>
    <xf numFmtId="3" fontId="2" fillId="0" borderId="30" xfId="0" applyNumberFormat="1" applyFont="1" applyBorder="1"/>
    <xf numFmtId="3" fontId="2" fillId="0" borderId="45" xfId="0" applyNumberFormat="1" applyFont="1" applyBorder="1"/>
    <xf numFmtId="3" fontId="0" fillId="0" borderId="19" xfId="0" applyNumberFormat="1" applyBorder="1"/>
    <xf numFmtId="3" fontId="2" fillId="0" borderId="20" xfId="0" applyNumberFormat="1" applyFont="1" applyBorder="1"/>
    <xf numFmtId="2" fontId="2" fillId="0" borderId="21" xfId="0" applyNumberFormat="1" applyFont="1" applyBorder="1" applyAlignment="1">
      <alignment horizontal="center"/>
    </xf>
    <xf numFmtId="2" fontId="2" fillId="0" borderId="22" xfId="0" applyNumberFormat="1" applyFont="1" applyBorder="1"/>
    <xf numFmtId="2" fontId="0" fillId="0" borderId="22" xfId="0" applyNumberFormat="1" applyBorder="1"/>
    <xf numFmtId="2" fontId="0" fillId="0" borderId="23" xfId="0" applyNumberFormat="1" applyBorder="1"/>
    <xf numFmtId="172" fontId="0" fillId="0" borderId="0" xfId="0" applyNumberFormat="1" applyBorder="1"/>
    <xf numFmtId="0" fontId="0" fillId="0" borderId="0" xfId="0" applyBorder="1" applyAlignment="1">
      <alignment horizontal="right"/>
    </xf>
    <xf numFmtId="3" fontId="2" fillId="0" borderId="20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189" fontId="2" fillId="0" borderId="1" xfId="1" applyNumberFormat="1" applyFont="1" applyFill="1" applyBorder="1"/>
    <xf numFmtId="189" fontId="0" fillId="0" borderId="1" xfId="1" applyNumberFormat="1" applyFont="1" applyFill="1" applyBorder="1"/>
    <xf numFmtId="189" fontId="2" fillId="0" borderId="1" xfId="1" applyNumberFormat="1" applyFont="1" applyBorder="1"/>
    <xf numFmtId="49" fontId="15" fillId="7" borderId="57" xfId="0" applyNumberFormat="1" applyFont="1" applyFill="1" applyBorder="1" applyAlignment="1">
      <alignment horizontal="right" vertical="center" wrapText="1"/>
    </xf>
    <xf numFmtId="49" fontId="15" fillId="8" borderId="57" xfId="0" applyNumberFormat="1" applyFont="1" applyFill="1" applyBorder="1" applyAlignment="1">
      <alignment horizontal="left" vertical="top" wrapText="1"/>
    </xf>
    <xf numFmtId="49" fontId="15" fillId="7" borderId="57" xfId="0" applyNumberFormat="1" applyFont="1" applyFill="1" applyBorder="1" applyAlignment="1">
      <alignment horizontal="left" vertical="center" wrapText="1"/>
    </xf>
    <xf numFmtId="190" fontId="15" fillId="9" borderId="57" xfId="0" applyNumberFormat="1" applyFont="1" applyFill="1" applyBorder="1" applyAlignment="1">
      <alignment horizontal="right" vertical="center" wrapText="1"/>
    </xf>
    <xf numFmtId="191" fontId="15" fillId="7" borderId="57" xfId="0" applyNumberFormat="1" applyFont="1" applyFill="1" applyBorder="1" applyAlignment="1">
      <alignment horizontal="left" vertical="center" wrapText="1"/>
    </xf>
    <xf numFmtId="190" fontId="15" fillId="4" borderId="57" xfId="0" applyNumberFormat="1" applyFont="1" applyFill="1" applyBorder="1" applyAlignment="1">
      <alignment horizontal="right" vertical="center" wrapText="1"/>
    </xf>
    <xf numFmtId="190" fontId="0" fillId="0" borderId="0" xfId="0" applyNumberFormat="1"/>
    <xf numFmtId="190" fontId="15" fillId="10" borderId="57" xfId="0" applyNumberFormat="1" applyFont="1" applyFill="1" applyBorder="1" applyAlignment="1">
      <alignment horizontal="right" vertical="center" wrapText="1"/>
    </xf>
    <xf numFmtId="49" fontId="15" fillId="7" borderId="0" xfId="0" applyNumberFormat="1" applyFont="1" applyFill="1" applyBorder="1" applyAlignment="1">
      <alignment horizontal="left" vertical="center" wrapText="1"/>
    </xf>
    <xf numFmtId="191" fontId="15" fillId="7" borderId="0" xfId="0" applyNumberFormat="1" applyFont="1" applyFill="1" applyBorder="1" applyAlignment="1">
      <alignment horizontal="left" vertical="center" wrapText="1"/>
    </xf>
    <xf numFmtId="190" fontId="15" fillId="4" borderId="0" xfId="0" applyNumberFormat="1" applyFont="1" applyFill="1" applyBorder="1" applyAlignment="1">
      <alignment horizontal="right" vertical="center" wrapText="1"/>
    </xf>
    <xf numFmtId="0" fontId="2" fillId="0" borderId="50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44" xfId="0" applyBorder="1" applyAlignment="1">
      <alignment horizontal="center"/>
    </xf>
    <xf numFmtId="49" fontId="15" fillId="9" borderId="61" xfId="0" applyNumberFormat="1" applyFont="1" applyFill="1" applyBorder="1" applyAlignment="1">
      <alignment horizontal="left" vertical="center" wrapText="1"/>
    </xf>
    <xf numFmtId="49" fontId="15" fillId="9" borderId="63" xfId="0" applyNumberFormat="1" applyFont="1" applyFill="1" applyBorder="1" applyAlignment="1">
      <alignment horizontal="left" vertical="center" wrapText="1"/>
    </xf>
    <xf numFmtId="49" fontId="15" fillId="9" borderId="62" xfId="0" applyNumberFormat="1" applyFont="1" applyFill="1" applyBorder="1" applyAlignment="1">
      <alignment horizontal="left" vertical="center" wrapText="1"/>
    </xf>
    <xf numFmtId="49" fontId="0" fillId="7" borderId="54" xfId="0" applyNumberFormat="1" applyFill="1" applyBorder="1" applyAlignment="1">
      <alignment horizontal="left" vertical="center" wrapText="1"/>
    </xf>
    <xf numFmtId="49" fontId="0" fillId="7" borderId="55" xfId="0" applyNumberFormat="1" applyFill="1" applyBorder="1" applyAlignment="1">
      <alignment horizontal="left" vertical="center" wrapText="1"/>
    </xf>
    <xf numFmtId="49" fontId="0" fillId="7" borderId="56" xfId="0" applyNumberFormat="1" applyFill="1" applyBorder="1" applyAlignment="1">
      <alignment horizontal="left" vertical="center" wrapText="1"/>
    </xf>
    <xf numFmtId="49" fontId="0" fillId="7" borderId="58" xfId="0" applyNumberFormat="1" applyFill="1" applyBorder="1" applyAlignment="1">
      <alignment horizontal="left" vertical="center" wrapText="1"/>
    </xf>
    <xf numFmtId="49" fontId="0" fillId="7" borderId="59" xfId="0" applyNumberFormat="1" applyFill="1" applyBorder="1" applyAlignment="1">
      <alignment horizontal="left" vertical="center" wrapText="1"/>
    </xf>
    <xf numFmtId="49" fontId="0" fillId="7" borderId="60" xfId="0" applyNumberFormat="1" applyFill="1" applyBorder="1" applyAlignment="1">
      <alignment horizontal="left" vertical="center" wrapText="1"/>
    </xf>
    <xf numFmtId="49" fontId="15" fillId="7" borderId="61" xfId="0" applyNumberFormat="1" applyFont="1" applyFill="1" applyBorder="1" applyAlignment="1">
      <alignment horizontal="left" vertical="center" wrapText="1"/>
    </xf>
    <xf numFmtId="49" fontId="15" fillId="7" borderId="62" xfId="0" applyNumberFormat="1" applyFont="1" applyFill="1" applyBorder="1" applyAlignment="1">
      <alignment horizontal="left" vertical="center" wrapText="1"/>
    </xf>
    <xf numFmtId="0" fontId="0" fillId="0" borderId="44" xfId="0" applyBorder="1" applyAlignment="1"/>
    <xf numFmtId="4" fontId="2" fillId="3" borderId="30" xfId="0" applyNumberFormat="1" applyFont="1" applyFill="1" applyBorder="1" applyAlignment="1">
      <alignment horizontal="center"/>
    </xf>
    <xf numFmtId="4" fontId="2" fillId="3" borderId="51" xfId="0" applyNumberFormat="1" applyFont="1" applyFill="1" applyBorder="1" applyAlignment="1">
      <alignment horizontal="center"/>
    </xf>
    <xf numFmtId="4" fontId="2" fillId="3" borderId="20" xfId="0" applyNumberFormat="1" applyFont="1" applyFill="1" applyBorder="1" applyAlignment="1">
      <alignment horizontal="center"/>
    </xf>
    <xf numFmtId="2" fontId="2" fillId="3" borderId="30" xfId="0" applyNumberFormat="1" applyFont="1" applyFill="1" applyBorder="1" applyAlignment="1">
      <alignment horizontal="center"/>
    </xf>
    <xf numFmtId="2" fontId="0" fillId="3" borderId="51" xfId="0" applyNumberFormat="1" applyFill="1" applyBorder="1" applyAlignment="1">
      <alignment horizontal="center"/>
    </xf>
    <xf numFmtId="2" fontId="0" fillId="3" borderId="43" xfId="0" applyNumberFormat="1" applyFill="1" applyBorder="1" applyAlignment="1">
      <alignment horizontal="center"/>
    </xf>
    <xf numFmtId="2" fontId="2" fillId="3" borderId="52" xfId="0" applyNumberFormat="1" applyFont="1" applyFill="1" applyBorder="1" applyAlignment="1">
      <alignment horizontal="center"/>
    </xf>
    <xf numFmtId="2" fontId="0" fillId="3" borderId="53" xfId="0" applyNumberFormat="1" applyFill="1" applyBorder="1" applyAlignment="1">
      <alignment horizontal="center"/>
    </xf>
    <xf numFmtId="2" fontId="0" fillId="3" borderId="35" xfId="0" applyNumberForma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2" fontId="0" fillId="5" borderId="51" xfId="0" applyNumberFormat="1" applyFill="1" applyBorder="1" applyAlignment="1">
      <alignment horizontal="center"/>
    </xf>
    <xf numFmtId="2" fontId="0" fillId="5" borderId="20" xfId="0" applyNumberFormat="1" applyFill="1" applyBorder="1" applyAlignment="1">
      <alignment horizontal="center"/>
    </xf>
    <xf numFmtId="3" fontId="2" fillId="5" borderId="30" xfId="0" applyNumberFormat="1" applyFont="1" applyFill="1" applyBorder="1" applyAlignment="1">
      <alignment horizontal="center"/>
    </xf>
    <xf numFmtId="0" fontId="0" fillId="5" borderId="51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16" fillId="0" borderId="0" xfId="0" applyFont="1"/>
    <xf numFmtId="49" fontId="0" fillId="7" borderId="54" xfId="0" applyNumberFormat="1" applyFill="1" applyBorder="1" applyAlignment="1">
      <alignment horizontal="left" vertical="center"/>
    </xf>
    <xf numFmtId="49" fontId="0" fillId="7" borderId="55" xfId="0" applyNumberFormat="1" applyFill="1" applyBorder="1" applyAlignment="1">
      <alignment horizontal="left" vertical="center"/>
    </xf>
    <xf numFmtId="49" fontId="0" fillId="7" borderId="56" xfId="0" applyNumberFormat="1" applyFill="1" applyBorder="1" applyAlignment="1">
      <alignment horizontal="left" vertical="center"/>
    </xf>
    <xf numFmtId="49" fontId="15" fillId="7" borderId="57" xfId="0" applyNumberFormat="1" applyFont="1" applyFill="1" applyBorder="1" applyAlignment="1">
      <alignment horizontal="right" vertical="center"/>
    </xf>
    <xf numFmtId="49" fontId="15" fillId="8" borderId="57" xfId="0" applyNumberFormat="1" applyFont="1" applyFill="1" applyBorder="1" applyAlignment="1">
      <alignment horizontal="left" vertical="top"/>
    </xf>
    <xf numFmtId="0" fontId="0" fillId="0" borderId="0" xfId="0" applyAlignment="1"/>
    <xf numFmtId="49" fontId="0" fillId="7" borderId="58" xfId="0" applyNumberFormat="1" applyFill="1" applyBorder="1" applyAlignment="1">
      <alignment horizontal="left" vertical="center"/>
    </xf>
    <xf numFmtId="49" fontId="0" fillId="7" borderId="59" xfId="0" applyNumberFormat="1" applyFill="1" applyBorder="1" applyAlignment="1">
      <alignment horizontal="left" vertical="center"/>
    </xf>
    <xf numFmtId="49" fontId="0" fillId="7" borderId="60" xfId="0" applyNumberFormat="1" applyFill="1" applyBorder="1" applyAlignment="1">
      <alignment horizontal="left" vertical="center"/>
    </xf>
    <xf numFmtId="49" fontId="15" fillId="7" borderId="57" xfId="0" applyNumberFormat="1" applyFont="1" applyFill="1" applyBorder="1" applyAlignment="1">
      <alignment horizontal="left" vertical="center"/>
    </xf>
    <xf numFmtId="49" fontId="15" fillId="7" borderId="61" xfId="0" applyNumberFormat="1" applyFont="1" applyFill="1" applyBorder="1" applyAlignment="1">
      <alignment horizontal="left" vertical="center"/>
    </xf>
    <xf numFmtId="49" fontId="15" fillId="7" borderId="62" xfId="0" applyNumberFormat="1" applyFont="1" applyFill="1" applyBorder="1" applyAlignment="1">
      <alignment horizontal="left" vertical="center"/>
    </xf>
    <xf numFmtId="49" fontId="15" fillId="9" borderId="61" xfId="0" applyNumberFormat="1" applyFont="1" applyFill="1" applyBorder="1" applyAlignment="1">
      <alignment horizontal="left" vertical="center"/>
    </xf>
    <xf numFmtId="49" fontId="15" fillId="9" borderId="63" xfId="0" applyNumberFormat="1" applyFont="1" applyFill="1" applyBorder="1" applyAlignment="1">
      <alignment horizontal="left" vertical="center"/>
    </xf>
    <xf numFmtId="49" fontId="15" fillId="9" borderId="62" xfId="0" applyNumberFormat="1" applyFont="1" applyFill="1" applyBorder="1" applyAlignment="1">
      <alignment horizontal="left" vertical="center"/>
    </xf>
    <xf numFmtId="190" fontId="15" fillId="9" borderId="57" xfId="0" applyNumberFormat="1" applyFont="1" applyFill="1" applyBorder="1" applyAlignment="1">
      <alignment horizontal="right" vertical="center"/>
    </xf>
    <xf numFmtId="191" fontId="15" fillId="7" borderId="57" xfId="0" applyNumberFormat="1" applyFont="1" applyFill="1" applyBorder="1" applyAlignment="1">
      <alignment horizontal="left" vertical="center"/>
    </xf>
    <xf numFmtId="190" fontId="15" fillId="4" borderId="57" xfId="0" applyNumberFormat="1" applyFont="1" applyFill="1" applyBorder="1" applyAlignment="1">
      <alignment horizontal="right" vertical="center"/>
    </xf>
    <xf numFmtId="190" fontId="15" fillId="10" borderId="57" xfId="0" applyNumberFormat="1" applyFont="1" applyFill="1" applyBorder="1" applyAlignment="1">
      <alignment horizontal="right" vertical="center"/>
    </xf>
    <xf numFmtId="190" fontId="0" fillId="0" borderId="0" xfId="0" applyNumberFormat="1" applyAlignment="1"/>
    <xf numFmtId="49" fontId="15" fillId="7" borderId="0" xfId="0" applyNumberFormat="1" applyFont="1" applyFill="1" applyBorder="1" applyAlignment="1">
      <alignment horizontal="left" vertical="center"/>
    </xf>
    <xf numFmtId="191" fontId="15" fillId="7" borderId="0" xfId="0" applyNumberFormat="1" applyFont="1" applyFill="1" applyBorder="1" applyAlignment="1">
      <alignment horizontal="left" vertical="center"/>
    </xf>
    <xf numFmtId="190" fontId="15" fillId="4" borderId="0" xfId="0" applyNumberFormat="1" applyFont="1" applyFill="1" applyBorder="1" applyAlignment="1">
      <alignment horizontal="right" vertical="center"/>
    </xf>
    <xf numFmtId="2" fontId="0" fillId="0" borderId="0" xfId="0" applyNumberFormat="1" applyAlignment="1"/>
    <xf numFmtId="3" fontId="0" fillId="0" borderId="0" xfId="0" applyNumberFormat="1" applyFill="1"/>
  </cellXfs>
  <cellStyles count="3">
    <cellStyle name="1000-sep (2 dec)" xfId="1" builtinId="3"/>
    <cellStyle name="Normal" xfId="0" builtinId="0"/>
    <cellStyle name="Normal_Ark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igra\Lokale%20indstillinger\Temporary%20Internet%20Files\Content.Outlook\S4AV4BKS\CO2%20reduktioner%202008-2009-2010%20BRK%20klimakommunaaftale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8-09"/>
      <sheetName val="2009-10"/>
      <sheetName val="2010-11"/>
      <sheetName val="Elforbrug"/>
      <sheetName val="Olieforbrug"/>
      <sheetName val="Biobrændsel"/>
      <sheetName val="Fjernvarme"/>
      <sheetName val="Samleark"/>
      <sheetName val="Trans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C11">
            <v>980766.44865000003</v>
          </cell>
          <cell r="D11">
            <v>1026969.6111402422</v>
          </cell>
          <cell r="E11">
            <v>957021.76339999994</v>
          </cell>
          <cell r="F11">
            <v>971933.15490365401</v>
          </cell>
        </row>
        <row r="17">
          <cell r="C17">
            <v>1748272.8385999999</v>
          </cell>
          <cell r="D17">
            <v>1854129.579058615</v>
          </cell>
          <cell r="E17">
            <v>1776604.9919</v>
          </cell>
          <cell r="F17">
            <v>1816908.4134529075</v>
          </cell>
        </row>
        <row r="23">
          <cell r="C23">
            <v>412939.1595999999</v>
          </cell>
          <cell r="D23">
            <v>435375.13243780273</v>
          </cell>
          <cell r="E23">
            <v>411208.41103999998</v>
          </cell>
          <cell r="F23">
            <v>418925.43658979342</v>
          </cell>
        </row>
        <row r="29">
          <cell r="C29">
            <v>94497.726890000005</v>
          </cell>
          <cell r="D29">
            <v>98503.659984486527</v>
          </cell>
          <cell r="E29">
            <v>80305.725119999988</v>
          </cell>
          <cell r="F29">
            <v>76624.091090956455</v>
          </cell>
        </row>
        <row r="35">
          <cell r="C35">
            <v>2216393.7573000002</v>
          </cell>
          <cell r="D35">
            <v>2337785.3577775843</v>
          </cell>
          <cell r="E35">
            <v>2208365.1382999998</v>
          </cell>
          <cell r="F35">
            <v>2251768.7463327292</v>
          </cell>
        </row>
        <row r="41">
          <cell r="C41">
            <v>527747.15668999997</v>
          </cell>
          <cell r="D41">
            <v>554603.11202768004</v>
          </cell>
          <cell r="E41">
            <v>541466.4293399998</v>
          </cell>
          <cell r="F41">
            <v>551763.2426905561</v>
          </cell>
        </row>
        <row r="47">
          <cell r="C47">
            <v>673220.8804599999</v>
          </cell>
          <cell r="D47">
            <v>693194.52273743425</v>
          </cell>
          <cell r="E47">
            <v>700563.2771699999</v>
          </cell>
          <cell r="F47">
            <v>708588.91322405136</v>
          </cell>
        </row>
        <row r="53">
          <cell r="C53">
            <v>473191.25754999998</v>
          </cell>
          <cell r="D53">
            <v>503852.4022324633</v>
          </cell>
          <cell r="E53">
            <v>476829.43002999976</v>
          </cell>
          <cell r="F53">
            <v>488277.5282009244</v>
          </cell>
        </row>
      </sheetData>
      <sheetData sheetId="8"/>
    </sheetDataSet>
  </externalBook>
</externalLink>
</file>

<file path=xl/queryTables/queryTable1.xml><?xml version="1.0" encoding="utf-8"?>
<queryTable xmlns="http://schemas.openxmlformats.org/spreadsheetml/2006/main" name="Forespørgsel fra Elserver" connectionId="1" autoFormatId="16" applyNumberFormats="0" applyBorderFormats="0" applyFontFormats="1" applyPatternFormats="1" applyAlignmentFormats="0" applyWidthHeightFormats="0">
  <queryTableRefresh nextId="16">
    <queryTableFields count="13">
      <queryTableField id="1" name="INSTNR"/>
      <queryTableField id="2" name="NAVN1"/>
      <queryTableField id="11" dataBound="0" fillFormulas="1"/>
      <queryTableField id="3" name="NAVN2"/>
      <queryTableField id="4"/>
      <queryTableField id="5" name="POSTNUM"/>
      <queryTableField id="6" name="OFFEANNR"/>
      <queryTableField id="9" name="Sum af FORBRUG_3"/>
      <queryTableField id="13" dataBound="0" fillFormulas="1"/>
      <queryTableField id="8" name="Sum af FORBRUG_2"/>
      <queryTableField id="14" dataBound="0" fillFormulas="1"/>
      <queryTableField id="7" name="Sum af FORBRUG_1"/>
      <queryTableField id="15" dataBound="0" fillFormulas="1"/>
    </queryTableFields>
    <queryTableDeletedFields count="1">
      <deletedField name="Sum af FORBRUG_4"/>
    </queryTableDeletedFields>
    <sortState ref="A7:L857">
      <sortCondition ref="C6"/>
    </sortState>
  </queryTableRefresh>
</query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workbookViewId="0">
      <selection activeCell="F17" sqref="F17"/>
    </sheetView>
  </sheetViews>
  <sheetFormatPr defaultRowHeight="12.75"/>
  <cols>
    <col min="1" max="1" width="35.7109375" customWidth="1"/>
    <col min="2" max="6" width="16.7109375" customWidth="1"/>
    <col min="7" max="10" width="12.7109375" customWidth="1"/>
    <col min="11" max="11" width="11.28515625" customWidth="1"/>
  </cols>
  <sheetData>
    <row r="1" spans="1:8" ht="14.25">
      <c r="A1" s="15" t="s">
        <v>6404</v>
      </c>
      <c r="B1" s="16"/>
      <c r="C1" s="16"/>
      <c r="D1" s="16"/>
      <c r="E1" s="16"/>
      <c r="F1" s="16"/>
      <c r="G1" s="1"/>
      <c r="H1" s="1"/>
    </row>
    <row r="2" spans="1:8" ht="13.5" thickBot="1">
      <c r="A2" s="17"/>
      <c r="B2" s="18"/>
      <c r="C2" s="18"/>
      <c r="D2" s="18"/>
      <c r="E2" s="18"/>
      <c r="F2" s="18"/>
    </row>
    <row r="3" spans="1:8" ht="14.25">
      <c r="A3" s="85" t="s">
        <v>6394</v>
      </c>
      <c r="B3" s="223" t="s">
        <v>7649</v>
      </c>
      <c r="C3" s="223"/>
      <c r="D3" s="224"/>
      <c r="E3" s="224"/>
      <c r="F3" s="224"/>
      <c r="G3" s="195"/>
      <c r="H3" s="8"/>
    </row>
    <row r="4" spans="1:8" ht="25.5">
      <c r="A4" s="86"/>
      <c r="B4" s="125">
        <v>2008</v>
      </c>
      <c r="C4" s="162" t="s">
        <v>6614</v>
      </c>
      <c r="D4" s="9">
        <v>2009</v>
      </c>
      <c r="E4" s="162" t="s">
        <v>6615</v>
      </c>
      <c r="F4" s="159" t="s">
        <v>6405</v>
      </c>
      <c r="G4" s="196" t="s">
        <v>7449</v>
      </c>
    </row>
    <row r="5" spans="1:8">
      <c r="A5" s="86"/>
      <c r="B5" s="125"/>
      <c r="C5" s="125"/>
      <c r="D5" s="9"/>
      <c r="E5" s="159"/>
      <c r="F5" s="159"/>
      <c r="G5" s="86"/>
    </row>
    <row r="6" spans="1:8">
      <c r="A6" s="87" t="s">
        <v>6395</v>
      </c>
      <c r="B6" s="83"/>
      <c r="C6" s="200">
        <f>SUM(C7:C14)</f>
        <v>7504413.3773963088</v>
      </c>
      <c r="D6" s="3"/>
      <c r="E6" s="197">
        <f>SUM(E7:E14)</f>
        <v>7284789.5264855726</v>
      </c>
      <c r="F6" s="197">
        <f>E6-C6</f>
        <v>-219623.85091073625</v>
      </c>
      <c r="G6" s="202">
        <f>F6/C6*100</f>
        <v>-2.9265958558766889</v>
      </c>
      <c r="H6" s="1"/>
    </row>
    <row r="7" spans="1:8">
      <c r="A7" s="86" t="s">
        <v>6396</v>
      </c>
      <c r="B7" s="107">
        <f>[1]Samleark!C11</f>
        <v>980766.44865000003</v>
      </c>
      <c r="C7" s="107">
        <f>[1]Samleark!D11</f>
        <v>1026969.6111402422</v>
      </c>
      <c r="D7" s="13">
        <f>[1]Samleark!E11</f>
        <v>957021.76339999994</v>
      </c>
      <c r="E7" s="13">
        <f>[1]Samleark!F11</f>
        <v>971933.15490365401</v>
      </c>
      <c r="F7" s="112">
        <f>E7-C7</f>
        <v>-55036.456236588187</v>
      </c>
      <c r="G7" s="203">
        <f>F7/C7*100</f>
        <v>-5.3591124449613776</v>
      </c>
    </row>
    <row r="8" spans="1:8">
      <c r="A8" s="86" t="s">
        <v>6397</v>
      </c>
      <c r="B8" s="107">
        <f>[1]Samleark!C17</f>
        <v>1748272.8385999999</v>
      </c>
      <c r="C8" s="107">
        <f>[1]Samleark!D17</f>
        <v>1854129.579058615</v>
      </c>
      <c r="D8" s="13">
        <f>[1]Samleark!E17</f>
        <v>1776604.9919</v>
      </c>
      <c r="E8" s="13">
        <f>[1]Samleark!F17</f>
        <v>1816908.4134529075</v>
      </c>
      <c r="F8" s="112">
        <f t="shared" ref="F8:F21" si="0">E8-C8</f>
        <v>-37221.16560570756</v>
      </c>
      <c r="G8" s="203">
        <f t="shared" ref="G8:G21" si="1">F8/C8*100</f>
        <v>-2.0074738047491598</v>
      </c>
    </row>
    <row r="9" spans="1:8">
      <c r="A9" s="86" t="s">
        <v>6398</v>
      </c>
      <c r="B9" s="107">
        <f>[1]Samleark!C23</f>
        <v>412939.1595999999</v>
      </c>
      <c r="C9" s="107">
        <f>[1]Samleark!D23</f>
        <v>435375.13243780273</v>
      </c>
      <c r="D9" s="13">
        <f>[1]Samleark!E23</f>
        <v>411208.41103999998</v>
      </c>
      <c r="E9" s="13">
        <f>[1]Samleark!F23</f>
        <v>418925.43658979342</v>
      </c>
      <c r="F9" s="112">
        <f t="shared" si="0"/>
        <v>-16449.695848009316</v>
      </c>
      <c r="G9" s="203">
        <f t="shared" si="1"/>
        <v>-3.7782809863076654</v>
      </c>
    </row>
    <row r="10" spans="1:8">
      <c r="A10" s="86" t="s">
        <v>6399</v>
      </c>
      <c r="B10" s="107">
        <f>[1]Samleark!C29</f>
        <v>94497.726890000005</v>
      </c>
      <c r="C10" s="107">
        <f>[1]Samleark!D29</f>
        <v>98503.659984486527</v>
      </c>
      <c r="D10" s="13">
        <f>[1]Samleark!E29</f>
        <v>80305.725119999988</v>
      </c>
      <c r="E10" s="13">
        <f>[1]Samleark!F29</f>
        <v>76624.091090956455</v>
      </c>
      <c r="F10" s="112">
        <f t="shared" si="0"/>
        <v>-21879.568893530071</v>
      </c>
      <c r="G10" s="203">
        <f t="shared" si="1"/>
        <v>-22.211934964625595</v>
      </c>
    </row>
    <row r="11" spans="1:8">
      <c r="A11" s="86" t="s">
        <v>6400</v>
      </c>
      <c r="B11" s="107">
        <f>[1]Samleark!C35</f>
        <v>2216393.7573000002</v>
      </c>
      <c r="C11" s="107">
        <f>[1]Samleark!D35</f>
        <v>2337785.3577775843</v>
      </c>
      <c r="D11" s="13">
        <f>[1]Samleark!E35</f>
        <v>2208365.1382999998</v>
      </c>
      <c r="E11" s="13">
        <f>[1]Samleark!F35</f>
        <v>2251768.7463327292</v>
      </c>
      <c r="F11" s="112">
        <f t="shared" si="0"/>
        <v>-86016.611444855109</v>
      </c>
      <c r="G11" s="203">
        <f t="shared" si="1"/>
        <v>-3.6794058598530537</v>
      </c>
    </row>
    <row r="12" spans="1:8">
      <c r="A12" s="86" t="s">
        <v>7366</v>
      </c>
      <c r="B12" s="107">
        <f>[1]Samleark!C41</f>
        <v>527747.15668999997</v>
      </c>
      <c r="C12" s="107">
        <f>[1]Samleark!D41</f>
        <v>554603.11202768004</v>
      </c>
      <c r="D12" s="13">
        <f>[1]Samleark!E41</f>
        <v>541466.4293399998</v>
      </c>
      <c r="E12" s="13">
        <f>[1]Samleark!F41</f>
        <v>551763.2426905561</v>
      </c>
      <c r="F12" s="112">
        <f t="shared" si="0"/>
        <v>-2839.8693371239351</v>
      </c>
      <c r="G12" s="203">
        <f t="shared" si="1"/>
        <v>-0.51205434580796194</v>
      </c>
    </row>
    <row r="13" spans="1:8">
      <c r="A13" s="86" t="s">
        <v>6401</v>
      </c>
      <c r="B13" s="107">
        <f>[1]Samleark!C47</f>
        <v>673220.8804599999</v>
      </c>
      <c r="C13" s="107">
        <f>[1]Samleark!D47</f>
        <v>693194.52273743425</v>
      </c>
      <c r="D13" s="13">
        <f>[1]Samleark!E47</f>
        <v>700563.2771699999</v>
      </c>
      <c r="E13" s="13">
        <f>[1]Samleark!F47</f>
        <v>708588.91322405136</v>
      </c>
      <c r="F13" s="112">
        <f t="shared" si="0"/>
        <v>15394.390486617107</v>
      </c>
      <c r="G13" s="203">
        <f t="shared" si="1"/>
        <v>2.2207894006179472</v>
      </c>
    </row>
    <row r="14" spans="1:8">
      <c r="A14" s="86" t="s">
        <v>6402</v>
      </c>
      <c r="B14" s="107">
        <f>[1]Samleark!C53</f>
        <v>473191.25754999998</v>
      </c>
      <c r="C14" s="107">
        <f>[1]Samleark!D53</f>
        <v>503852.4022324633</v>
      </c>
      <c r="D14" s="13">
        <f>[1]Samleark!E53</f>
        <v>476829.43002999976</v>
      </c>
      <c r="E14" s="13">
        <f>[1]Samleark!F53</f>
        <v>488277.5282009244</v>
      </c>
      <c r="F14" s="112">
        <f t="shared" si="0"/>
        <v>-15574.8740315389</v>
      </c>
      <c r="G14" s="203">
        <f t="shared" si="1"/>
        <v>-3.091158038054385</v>
      </c>
    </row>
    <row r="15" spans="1:8">
      <c r="A15" s="86"/>
      <c r="B15" s="107"/>
      <c r="C15" s="107"/>
      <c r="D15" s="13"/>
      <c r="E15" s="112"/>
      <c r="F15" s="112"/>
      <c r="G15" s="203"/>
    </row>
    <row r="16" spans="1:8">
      <c r="A16" s="86"/>
      <c r="B16" s="107"/>
      <c r="C16" s="207" t="s">
        <v>7011</v>
      </c>
      <c r="D16" s="13"/>
      <c r="E16" s="208" t="s">
        <v>7012</v>
      </c>
      <c r="F16" s="112"/>
      <c r="G16" s="203"/>
    </row>
    <row r="17" spans="1:8">
      <c r="A17" s="43" t="s">
        <v>6403</v>
      </c>
      <c r="B17" s="2"/>
      <c r="C17" s="211">
        <f>SUM(C18:C19)</f>
        <v>331543.56472795503</v>
      </c>
      <c r="D17" s="3"/>
      <c r="E17" s="209">
        <f>SUM(E18:E19)</f>
        <v>444631.17525773193</v>
      </c>
      <c r="F17" s="197">
        <f>SUM(F18:F19)</f>
        <v>113087.61052977692</v>
      </c>
      <c r="G17" s="202">
        <f t="shared" si="1"/>
        <v>34.109427104269059</v>
      </c>
    </row>
    <row r="18" spans="1:8">
      <c r="A18" s="42" t="s">
        <v>7450</v>
      </c>
      <c r="B18" s="14"/>
      <c r="C18" s="210">
        <v>318515.12195121957</v>
      </c>
      <c r="D18" s="2"/>
      <c r="E18" s="210">
        <v>429840.49484536081</v>
      </c>
      <c r="F18" s="112">
        <f>E18-C18</f>
        <v>111325.37289414124</v>
      </c>
      <c r="G18" s="203">
        <f t="shared" si="1"/>
        <v>34.951361873233346</v>
      </c>
    </row>
    <row r="19" spans="1:8">
      <c r="A19" s="42" t="s">
        <v>6283</v>
      </c>
      <c r="B19" s="2"/>
      <c r="C19" s="210">
        <v>13028.442776735461</v>
      </c>
      <c r="D19" s="2"/>
      <c r="E19" s="210">
        <v>14790.680412371137</v>
      </c>
      <c r="F19" s="112">
        <f>E19-C19</f>
        <v>1762.2376356356763</v>
      </c>
      <c r="G19" s="203">
        <f t="shared" si="1"/>
        <v>13.526080329281228</v>
      </c>
    </row>
    <row r="20" spans="1:8">
      <c r="A20" s="86"/>
      <c r="B20" s="84"/>
      <c r="C20" s="84"/>
      <c r="D20" s="2"/>
      <c r="E20" s="111"/>
      <c r="F20" s="112"/>
      <c r="G20" s="203"/>
    </row>
    <row r="21" spans="1:8" ht="13.5" thickBot="1">
      <c r="A21" s="88" t="s">
        <v>6406</v>
      </c>
      <c r="B21" s="186">
        <f>SUM(B7:B20)</f>
        <v>7127029.2257399997</v>
      </c>
      <c r="C21" s="186">
        <f>C6+C17</f>
        <v>7835956.9421242643</v>
      </c>
      <c r="D21" s="187">
        <f>SUM(B21:C21)</f>
        <v>14962986.167864263</v>
      </c>
      <c r="E21" s="188">
        <f>E6+E17</f>
        <v>7729420.7017433047</v>
      </c>
      <c r="F21" s="197">
        <f t="shared" si="0"/>
        <v>-106536.24038095959</v>
      </c>
      <c r="G21" s="202">
        <f t="shared" si="1"/>
        <v>-1.359581748187586</v>
      </c>
      <c r="H21" s="1"/>
    </row>
    <row r="22" spans="1:8" ht="13.5" thickBot="1">
      <c r="A22" s="35" t="s">
        <v>6407</v>
      </c>
      <c r="B22" s="193"/>
      <c r="C22" s="194">
        <v>1</v>
      </c>
      <c r="D22" s="158"/>
      <c r="E22" s="192"/>
      <c r="F22" s="110"/>
      <c r="G22" s="92"/>
    </row>
    <row r="23" spans="1:8">
      <c r="A23" s="24"/>
      <c r="B23" s="31"/>
      <c r="C23" s="31"/>
      <c r="D23" s="32"/>
      <c r="E23" s="32"/>
      <c r="F23" s="32"/>
      <c r="G23" s="25"/>
      <c r="H23" s="25"/>
    </row>
    <row r="24" spans="1:8">
      <c r="A24" s="50" t="s">
        <v>6409</v>
      </c>
      <c r="B24" s="49"/>
      <c r="C24" s="49"/>
      <c r="D24" s="18"/>
      <c r="E24" s="18"/>
      <c r="F24" s="18"/>
      <c r="G24" s="18"/>
      <c r="H24" s="18"/>
    </row>
    <row r="25" spans="1:8" s="1" customFormat="1">
      <c r="A25" s="48" t="s">
        <v>6414</v>
      </c>
      <c r="B25" s="48"/>
      <c r="C25" s="48"/>
      <c r="D25" s="18"/>
      <c r="E25" s="186"/>
      <c r="F25" s="18"/>
      <c r="G25" s="18"/>
      <c r="H25" s="18"/>
    </row>
    <row r="26" spans="1:8">
      <c r="A26" s="48" t="s">
        <v>6410</v>
      </c>
      <c r="B26" s="50"/>
      <c r="C26" s="50"/>
      <c r="D26" s="18"/>
      <c r="E26" s="18"/>
      <c r="F26" s="18"/>
      <c r="G26" s="18"/>
      <c r="H26" s="18"/>
    </row>
    <row r="27" spans="1:8">
      <c r="A27" s="51" t="s">
        <v>6411</v>
      </c>
      <c r="B27" s="47"/>
      <c r="C27" s="47"/>
      <c r="D27" s="18"/>
      <c r="E27" s="18"/>
      <c r="F27" s="18"/>
      <c r="G27" s="18"/>
      <c r="H27" s="18"/>
    </row>
    <row r="28" spans="1:8">
      <c r="A28" s="52" t="s">
        <v>6412</v>
      </c>
      <c r="B28" s="48"/>
      <c r="C28" s="48"/>
      <c r="D28" s="18"/>
      <c r="E28" s="18"/>
      <c r="F28" s="18"/>
      <c r="G28" s="18"/>
      <c r="H28" s="18"/>
    </row>
    <row r="29" spans="1:8">
      <c r="A29" s="48" t="s">
        <v>6282</v>
      </c>
      <c r="B29" s="49"/>
      <c r="C29" s="49"/>
      <c r="D29" s="25"/>
      <c r="E29" s="25"/>
      <c r="F29" s="25"/>
      <c r="G29" s="25"/>
      <c r="H29" s="25"/>
    </row>
    <row r="30" spans="1:8">
      <c r="A30" s="48"/>
      <c r="B30" s="48"/>
      <c r="C30" s="48"/>
      <c r="D30" s="32"/>
      <c r="E30" s="32"/>
      <c r="F30" s="32"/>
      <c r="G30" s="18"/>
      <c r="H30" s="18"/>
    </row>
    <row r="31" spans="1:8">
      <c r="A31" s="48" t="s">
        <v>7451</v>
      </c>
      <c r="B31" s="50"/>
      <c r="C31" s="50"/>
      <c r="D31" s="18"/>
      <c r="E31" s="18"/>
      <c r="F31" s="18"/>
      <c r="G31" s="18"/>
      <c r="H31" s="18"/>
    </row>
    <row r="32" spans="1:8">
      <c r="A32" s="51" t="s">
        <v>7452</v>
      </c>
      <c r="B32" s="47"/>
      <c r="C32" s="47"/>
      <c r="D32" s="18"/>
      <c r="E32" s="18"/>
      <c r="F32" s="18"/>
      <c r="G32" s="18"/>
      <c r="H32" s="18"/>
    </row>
    <row r="33" spans="1:11">
      <c r="A33" s="52"/>
      <c r="B33" s="48"/>
      <c r="C33" s="48"/>
      <c r="D33" s="18"/>
      <c r="E33" s="18"/>
      <c r="F33" s="18"/>
      <c r="G33" s="18"/>
      <c r="H33" s="18"/>
    </row>
    <row r="34" spans="1:11">
      <c r="A34" s="20"/>
      <c r="B34" s="31"/>
      <c r="C34" s="31"/>
      <c r="D34" s="32"/>
      <c r="E34" s="32"/>
      <c r="F34" s="32"/>
      <c r="G34" s="18"/>
      <c r="H34" s="18"/>
    </row>
    <row r="35" spans="1:11">
      <c r="A35" s="18"/>
      <c r="B35" s="18"/>
      <c r="C35" s="18"/>
      <c r="D35" s="18"/>
      <c r="E35" s="18"/>
      <c r="F35" s="18"/>
      <c r="G35" s="18"/>
      <c r="H35" s="18"/>
    </row>
    <row r="36" spans="1:11">
      <c r="A36" s="18"/>
      <c r="B36" s="18"/>
      <c r="C36" s="18"/>
      <c r="D36" s="18"/>
      <c r="E36" s="18"/>
      <c r="F36" s="18"/>
      <c r="G36" s="18"/>
      <c r="H36" s="18"/>
    </row>
    <row r="37" spans="1:11">
      <c r="A37" s="34"/>
      <c r="B37" s="18"/>
      <c r="C37" s="18"/>
      <c r="D37" s="18"/>
      <c r="E37" s="18"/>
      <c r="F37" s="18"/>
      <c r="G37" s="18"/>
      <c r="H37" s="18"/>
    </row>
    <row r="38" spans="1:11">
      <c r="A38" s="33"/>
      <c r="B38" s="18"/>
      <c r="C38" s="18"/>
      <c r="D38" s="18"/>
      <c r="E38" s="18"/>
      <c r="F38" s="18"/>
      <c r="G38" s="18"/>
      <c r="H38" s="18"/>
    </row>
    <row r="39" spans="1:11">
      <c r="A39" s="18"/>
      <c r="B39" s="18"/>
      <c r="C39" s="18"/>
      <c r="D39" s="18"/>
      <c r="E39" s="18"/>
      <c r="F39" s="18"/>
      <c r="G39" s="18"/>
      <c r="H39" s="18"/>
    </row>
    <row r="40" spans="1:11" s="18" customFormat="1"/>
    <row r="41" spans="1:11" s="18" customFormat="1">
      <c r="A41" s="20"/>
    </row>
    <row r="42" spans="1:11" s="18" customFormat="1">
      <c r="A42" s="20"/>
    </row>
    <row r="43" spans="1:11" s="18" customFormat="1">
      <c r="A43" s="20"/>
      <c r="B43" s="225"/>
      <c r="C43" s="225"/>
      <c r="D43" s="225"/>
      <c r="E43" s="225"/>
      <c r="F43" s="225"/>
      <c r="G43" s="225"/>
      <c r="H43" s="225"/>
      <c r="I43" s="225"/>
      <c r="J43" s="226"/>
      <c r="K43" s="226"/>
    </row>
    <row r="44" spans="1:11" s="18" customFormat="1">
      <c r="A44" s="20"/>
      <c r="B44" s="21"/>
      <c r="C44" s="21"/>
      <c r="D44" s="21"/>
      <c r="E44" s="21"/>
      <c r="F44" s="21"/>
      <c r="G44" s="22"/>
      <c r="H44" s="21"/>
      <c r="I44" s="22"/>
      <c r="J44" s="22"/>
      <c r="K44" s="21"/>
    </row>
    <row r="45" spans="1:11" s="18" customFormat="1">
      <c r="A45" s="23"/>
    </row>
    <row r="46" spans="1:11" s="18" customFormat="1">
      <c r="A46" s="23"/>
    </row>
    <row r="47" spans="1:11" s="18" customFormat="1">
      <c r="A47" s="23"/>
    </row>
    <row r="48" spans="1:11" s="18" customFormat="1">
      <c r="A48" s="23"/>
    </row>
    <row r="49" spans="1:7" s="18" customFormat="1">
      <c r="A49" s="23"/>
    </row>
    <row r="50" spans="1:7" s="18" customFormat="1">
      <c r="A50" s="23"/>
    </row>
    <row r="51" spans="1:7" s="18" customFormat="1">
      <c r="A51" s="23"/>
    </row>
    <row r="52" spans="1:7" s="18" customFormat="1">
      <c r="A52" s="23"/>
    </row>
    <row r="53" spans="1:7" s="18" customFormat="1">
      <c r="A53" s="20"/>
    </row>
    <row r="54" spans="1:7" s="18" customFormat="1">
      <c r="A54" s="20"/>
    </row>
    <row r="55" spans="1:7" s="18" customFormat="1"/>
    <row r="56" spans="1:7" s="1" customFormat="1">
      <c r="A56" s="20"/>
      <c r="B56" s="20"/>
      <c r="C56" s="20"/>
      <c r="D56" s="20"/>
      <c r="E56" s="20"/>
      <c r="F56" s="20"/>
      <c r="G56" s="20"/>
    </row>
    <row r="57" spans="1:7" s="1" customFormat="1">
      <c r="A57" s="20"/>
      <c r="B57" s="21"/>
      <c r="C57" s="21"/>
      <c r="D57" s="21"/>
      <c r="E57" s="21"/>
      <c r="F57" s="21"/>
      <c r="G57" s="20"/>
    </row>
    <row r="58" spans="1:7">
      <c r="A58" s="26"/>
      <c r="B58" s="18"/>
      <c r="C58" s="18"/>
      <c r="D58" s="18"/>
      <c r="E58" s="18"/>
      <c r="F58" s="18"/>
      <c r="G58" s="18"/>
    </row>
    <row r="59" spans="1:7">
      <c r="A59" s="26"/>
      <c r="B59" s="18"/>
      <c r="C59" s="18"/>
      <c r="D59" s="18"/>
      <c r="E59" s="18"/>
      <c r="F59" s="18"/>
      <c r="G59" s="18"/>
    </row>
    <row r="60" spans="1:7">
      <c r="A60" s="26"/>
      <c r="B60" s="18"/>
      <c r="C60" s="18"/>
      <c r="D60" s="18"/>
      <c r="E60" s="18"/>
      <c r="F60" s="18"/>
      <c r="G60" s="18"/>
    </row>
    <row r="61" spans="1:7">
      <c r="A61" s="26"/>
      <c r="B61" s="18"/>
      <c r="C61" s="18"/>
      <c r="D61" s="18"/>
      <c r="E61" s="18"/>
      <c r="F61" s="18"/>
      <c r="G61" s="18"/>
    </row>
    <row r="62" spans="1:7">
      <c r="A62" s="18"/>
      <c r="B62" s="18"/>
      <c r="C62" s="18"/>
      <c r="D62" s="18"/>
      <c r="E62" s="18"/>
      <c r="F62" s="18"/>
      <c r="G62" s="18"/>
    </row>
    <row r="63" spans="1:7">
      <c r="A63" s="11"/>
      <c r="B63" s="12"/>
      <c r="C63" s="12"/>
      <c r="D63" s="12"/>
      <c r="E63" s="12"/>
      <c r="F63" s="12"/>
      <c r="G63" s="18"/>
    </row>
    <row r="64" spans="1:7">
      <c r="A64" s="24"/>
      <c r="B64" s="21"/>
      <c r="C64" s="21"/>
      <c r="D64" s="27"/>
      <c r="E64" s="27"/>
      <c r="F64" s="27"/>
      <c r="G64" s="18"/>
    </row>
    <row r="65" spans="1:7">
      <c r="A65" s="28"/>
      <c r="B65" s="29"/>
      <c r="C65" s="29"/>
      <c r="D65" s="18"/>
      <c r="E65" s="18"/>
      <c r="F65" s="205"/>
      <c r="G65" s="18"/>
    </row>
    <row r="66" spans="1:7">
      <c r="A66" s="28"/>
      <c r="B66" s="29"/>
      <c r="C66" s="29"/>
      <c r="D66" s="206"/>
      <c r="E66" s="206"/>
      <c r="F66" s="18"/>
      <c r="G66" s="18"/>
    </row>
    <row r="67" spans="1:7">
      <c r="A67" s="19"/>
      <c r="B67" s="18"/>
      <c r="C67" s="18"/>
      <c r="D67" s="18"/>
      <c r="E67" s="18"/>
      <c r="F67" s="18"/>
      <c r="G67" s="18"/>
    </row>
    <row r="68" spans="1:7">
      <c r="A68" s="18"/>
      <c r="B68" s="18"/>
      <c r="C68" s="18"/>
      <c r="D68" s="18"/>
      <c r="E68" s="18"/>
      <c r="F68" s="18"/>
      <c r="G68" s="18"/>
    </row>
    <row r="69" spans="1:7">
      <c r="A69" s="18"/>
      <c r="B69" s="18"/>
      <c r="C69" s="18"/>
      <c r="D69" s="18"/>
      <c r="E69" s="18"/>
      <c r="F69" s="18"/>
      <c r="G69" s="18"/>
    </row>
  </sheetData>
  <mergeCells count="4">
    <mergeCell ref="B3:F3"/>
    <mergeCell ref="B43:F43"/>
    <mergeCell ref="G43:H43"/>
    <mergeCell ref="I43:K43"/>
  </mergeCells>
  <phoneticPr fontId="3" type="noConversion"/>
  <pageMargins left="0.75" right="0.75" top="1" bottom="1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594"/>
  <sheetViews>
    <sheetView tabSelected="1" topLeftCell="B572" zoomScaleNormal="100" workbookViewId="0">
      <selection activeCell="N595" sqref="N595"/>
    </sheetView>
  </sheetViews>
  <sheetFormatPr defaultRowHeight="12.75"/>
  <cols>
    <col min="1" max="12" width="9.140625" style="262"/>
    <col min="13" max="13" width="12" style="262" customWidth="1"/>
    <col min="14" max="14" width="13.5703125" style="262" customWidth="1"/>
    <col min="15" max="16" width="10" style="262" bestFit="1" customWidth="1"/>
    <col min="17" max="16384" width="9.140625" style="262"/>
  </cols>
  <sheetData>
    <row r="1" spans="1:14" ht="13.5" thickBot="1">
      <c r="A1" s="257"/>
      <c r="B1" s="258"/>
      <c r="C1" s="258"/>
      <c r="D1" s="258"/>
      <c r="E1" s="258"/>
      <c r="F1" s="258"/>
      <c r="G1" s="258"/>
      <c r="H1" s="258"/>
      <c r="I1" s="258"/>
      <c r="J1" s="258"/>
      <c r="K1" s="259"/>
      <c r="L1" s="260"/>
      <c r="M1" s="261" t="s">
        <v>5569</v>
      </c>
      <c r="N1" s="261" t="s">
        <v>5570</v>
      </c>
    </row>
    <row r="2" spans="1:14" ht="13.5" thickBot="1">
      <c r="A2" s="263"/>
      <c r="B2" s="264"/>
      <c r="C2" s="264"/>
      <c r="D2" s="264"/>
      <c r="E2" s="264"/>
      <c r="F2" s="264"/>
      <c r="G2" s="264"/>
      <c r="H2" s="264"/>
      <c r="I2" s="264"/>
      <c r="J2" s="264"/>
      <c r="K2" s="265"/>
      <c r="L2" s="260"/>
      <c r="M2" s="266" t="s">
        <v>5571</v>
      </c>
      <c r="N2" s="266" t="s">
        <v>5571</v>
      </c>
    </row>
    <row r="3" spans="1:14" ht="13.5" thickBot="1">
      <c r="A3" s="267" t="s">
        <v>5573</v>
      </c>
      <c r="B3" s="268"/>
      <c r="C3" s="267" t="s">
        <v>7571</v>
      </c>
      <c r="D3" s="268"/>
      <c r="E3" s="266" t="s">
        <v>5574</v>
      </c>
      <c r="F3" s="266" t="s">
        <v>5575</v>
      </c>
      <c r="G3" s="266" t="s">
        <v>5576</v>
      </c>
      <c r="H3" s="267" t="s">
        <v>5577</v>
      </c>
      <c r="I3" s="268"/>
      <c r="J3" s="266" t="s">
        <v>5578</v>
      </c>
      <c r="K3" s="266" t="s">
        <v>5579</v>
      </c>
      <c r="L3" s="266" t="s">
        <v>5580</v>
      </c>
      <c r="M3" s="260" t="s">
        <v>5581</v>
      </c>
      <c r="N3" s="260" t="s">
        <v>5581</v>
      </c>
    </row>
    <row r="4" spans="1:14" ht="13.5" thickBot="1">
      <c r="A4" s="269" t="s">
        <v>5582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1"/>
      <c r="M4" s="272"/>
      <c r="N4" s="272"/>
    </row>
    <row r="5" spans="1:14" ht="13.5" thickBot="1">
      <c r="A5" s="266" t="s">
        <v>5583</v>
      </c>
      <c r="B5" s="266" t="s">
        <v>5584</v>
      </c>
      <c r="C5" s="266" t="s">
        <v>7543</v>
      </c>
      <c r="D5" s="266" t="s">
        <v>7544</v>
      </c>
      <c r="E5" s="266" t="s">
        <v>1032</v>
      </c>
      <c r="F5" s="273">
        <v>40288</v>
      </c>
      <c r="G5" s="266" t="s">
        <v>5625</v>
      </c>
      <c r="H5" s="266" t="s">
        <v>1033</v>
      </c>
      <c r="I5" s="266" t="s">
        <v>5691</v>
      </c>
      <c r="J5" s="266" t="s">
        <v>5589</v>
      </c>
      <c r="K5" s="266" t="s">
        <v>1034</v>
      </c>
      <c r="L5" s="273">
        <v>40288</v>
      </c>
      <c r="M5" s="274">
        <v>40.14</v>
      </c>
      <c r="N5" s="274">
        <v>50.18</v>
      </c>
    </row>
    <row r="6" spans="1:14" ht="13.5" thickBot="1">
      <c r="A6" s="266" t="s">
        <v>5583</v>
      </c>
      <c r="B6" s="266" t="s">
        <v>5584</v>
      </c>
      <c r="C6" s="266" t="s">
        <v>7543</v>
      </c>
      <c r="D6" s="266" t="s">
        <v>7544</v>
      </c>
      <c r="E6" s="266" t="s">
        <v>3676</v>
      </c>
      <c r="F6" s="273">
        <v>40218</v>
      </c>
      <c r="G6" s="266" t="s">
        <v>5625</v>
      </c>
      <c r="H6" s="266" t="s">
        <v>1035</v>
      </c>
      <c r="I6" s="266" t="s">
        <v>5691</v>
      </c>
      <c r="J6" s="266" t="s">
        <v>5589</v>
      </c>
      <c r="K6" s="266" t="s">
        <v>1036</v>
      </c>
      <c r="L6" s="273">
        <v>40218</v>
      </c>
      <c r="M6" s="274">
        <v>40.07</v>
      </c>
      <c r="N6" s="274">
        <v>50.09</v>
      </c>
    </row>
    <row r="7" spans="1:14" ht="13.5" thickBot="1">
      <c r="A7" s="266" t="s">
        <v>5583</v>
      </c>
      <c r="B7" s="266" t="s">
        <v>5584</v>
      </c>
      <c r="C7" s="266" t="s">
        <v>7543</v>
      </c>
      <c r="D7" s="266" t="s">
        <v>7544</v>
      </c>
      <c r="E7" s="266" t="s">
        <v>3679</v>
      </c>
      <c r="F7" s="273">
        <v>40220</v>
      </c>
      <c r="G7" s="266" t="s">
        <v>5625</v>
      </c>
      <c r="H7" s="266" t="s">
        <v>1037</v>
      </c>
      <c r="I7" s="266" t="s">
        <v>1038</v>
      </c>
      <c r="J7" s="266" t="s">
        <v>5589</v>
      </c>
      <c r="K7" s="266" t="s">
        <v>1039</v>
      </c>
      <c r="L7" s="273">
        <v>40220</v>
      </c>
      <c r="M7" s="274">
        <v>87.96</v>
      </c>
      <c r="N7" s="274">
        <v>109.95</v>
      </c>
    </row>
    <row r="8" spans="1:14" ht="13.5" thickBot="1">
      <c r="A8" s="266" t="s">
        <v>5583</v>
      </c>
      <c r="B8" s="266" t="s">
        <v>5584</v>
      </c>
      <c r="C8" s="266" t="s">
        <v>7543</v>
      </c>
      <c r="D8" s="266" t="s">
        <v>7544</v>
      </c>
      <c r="E8" s="266" t="s">
        <v>5778</v>
      </c>
      <c r="F8" s="273">
        <v>40182</v>
      </c>
      <c r="G8" s="266" t="s">
        <v>5605</v>
      </c>
      <c r="H8" s="266" t="s">
        <v>1040</v>
      </c>
      <c r="I8" s="266" t="s">
        <v>3749</v>
      </c>
      <c r="J8" s="266" t="s">
        <v>1041</v>
      </c>
      <c r="K8" s="266" t="s">
        <v>1042</v>
      </c>
      <c r="L8" s="273">
        <v>40182</v>
      </c>
      <c r="M8" s="274">
        <v>256.73</v>
      </c>
      <c r="N8" s="274">
        <v>320.91000000000003</v>
      </c>
    </row>
    <row r="9" spans="1:14" ht="13.5" thickBot="1">
      <c r="A9" s="266" t="s">
        <v>5583</v>
      </c>
      <c r="B9" s="266" t="s">
        <v>5584</v>
      </c>
      <c r="C9" s="266" t="s">
        <v>7543</v>
      </c>
      <c r="D9" s="266" t="s">
        <v>7544</v>
      </c>
      <c r="E9" s="266" t="s">
        <v>5778</v>
      </c>
      <c r="F9" s="273">
        <v>40182</v>
      </c>
      <c r="G9" s="266" t="s">
        <v>5605</v>
      </c>
      <c r="H9" s="266" t="s">
        <v>1043</v>
      </c>
      <c r="I9" s="266" t="s">
        <v>3749</v>
      </c>
      <c r="J9" s="266" t="s">
        <v>1044</v>
      </c>
      <c r="K9" s="266" t="s">
        <v>1042</v>
      </c>
      <c r="L9" s="273">
        <v>40182</v>
      </c>
      <c r="M9" s="274">
        <v>231.12</v>
      </c>
      <c r="N9" s="274">
        <v>288.89999999999998</v>
      </c>
    </row>
    <row r="10" spans="1:14" ht="13.5" thickBot="1">
      <c r="A10" s="266" t="s">
        <v>5583</v>
      </c>
      <c r="B10" s="266" t="s">
        <v>5584</v>
      </c>
      <c r="C10" s="266" t="s">
        <v>7543</v>
      </c>
      <c r="D10" s="266" t="s">
        <v>7544</v>
      </c>
      <c r="E10" s="266" t="s">
        <v>5778</v>
      </c>
      <c r="F10" s="273">
        <v>40182</v>
      </c>
      <c r="G10" s="266" t="s">
        <v>5605</v>
      </c>
      <c r="H10" s="266" t="s">
        <v>1045</v>
      </c>
      <c r="I10" s="266" t="s">
        <v>3749</v>
      </c>
      <c r="J10" s="266" t="s">
        <v>1046</v>
      </c>
      <c r="K10" s="266" t="s">
        <v>1042</v>
      </c>
      <c r="L10" s="273">
        <v>40182</v>
      </c>
      <c r="M10" s="274">
        <v>253.89</v>
      </c>
      <c r="N10" s="274">
        <v>317.36</v>
      </c>
    </row>
    <row r="11" spans="1:14" ht="13.5" thickBot="1">
      <c r="A11" s="266" t="s">
        <v>5583</v>
      </c>
      <c r="B11" s="266" t="s">
        <v>5584</v>
      </c>
      <c r="C11" s="266" t="s">
        <v>7543</v>
      </c>
      <c r="D11" s="266" t="s">
        <v>7544</v>
      </c>
      <c r="E11" s="266" t="s">
        <v>5778</v>
      </c>
      <c r="F11" s="273">
        <v>40182</v>
      </c>
      <c r="G11" s="266" t="s">
        <v>5605</v>
      </c>
      <c r="H11" s="266" t="s">
        <v>1047</v>
      </c>
      <c r="I11" s="266" t="s">
        <v>3782</v>
      </c>
      <c r="J11" s="266" t="s">
        <v>1048</v>
      </c>
      <c r="K11" s="266" t="s">
        <v>1042</v>
      </c>
      <c r="L11" s="273">
        <v>40182</v>
      </c>
      <c r="M11" s="274">
        <v>259.06</v>
      </c>
      <c r="N11" s="274">
        <v>323.83</v>
      </c>
    </row>
    <row r="12" spans="1:14" ht="13.5" thickBot="1">
      <c r="A12" s="266" t="s">
        <v>5583</v>
      </c>
      <c r="B12" s="266" t="s">
        <v>5584</v>
      </c>
      <c r="C12" s="266" t="s">
        <v>7543</v>
      </c>
      <c r="D12" s="266" t="s">
        <v>7544</v>
      </c>
      <c r="E12" s="266" t="s">
        <v>5778</v>
      </c>
      <c r="F12" s="273">
        <v>40182</v>
      </c>
      <c r="G12" s="266" t="s">
        <v>5605</v>
      </c>
      <c r="H12" s="266" t="s">
        <v>1049</v>
      </c>
      <c r="I12" s="266" t="s">
        <v>3749</v>
      </c>
      <c r="J12" s="266" t="s">
        <v>1050</v>
      </c>
      <c r="K12" s="266" t="s">
        <v>1042</v>
      </c>
      <c r="L12" s="273">
        <v>40182</v>
      </c>
      <c r="M12" s="274">
        <v>243.94</v>
      </c>
      <c r="N12" s="274">
        <v>304.93</v>
      </c>
    </row>
    <row r="13" spans="1:14" ht="13.5" thickBot="1">
      <c r="A13" s="266" t="s">
        <v>5583</v>
      </c>
      <c r="B13" s="266" t="s">
        <v>5584</v>
      </c>
      <c r="C13" s="266" t="s">
        <v>7543</v>
      </c>
      <c r="D13" s="266" t="s">
        <v>7544</v>
      </c>
      <c r="E13" s="266" t="s">
        <v>5778</v>
      </c>
      <c r="F13" s="273">
        <v>40182</v>
      </c>
      <c r="G13" s="266" t="s">
        <v>5605</v>
      </c>
      <c r="H13" s="266" t="s">
        <v>1051</v>
      </c>
      <c r="I13" s="266" t="s">
        <v>3749</v>
      </c>
      <c r="J13" s="266" t="s">
        <v>1052</v>
      </c>
      <c r="K13" s="266" t="s">
        <v>1042</v>
      </c>
      <c r="L13" s="273">
        <v>40182</v>
      </c>
      <c r="M13" s="274">
        <v>213.26</v>
      </c>
      <c r="N13" s="274">
        <v>266.58</v>
      </c>
    </row>
    <row r="14" spans="1:14" ht="13.5" thickBot="1">
      <c r="A14" s="266" t="s">
        <v>5583</v>
      </c>
      <c r="B14" s="266" t="s">
        <v>5584</v>
      </c>
      <c r="C14" s="266" t="s">
        <v>7543</v>
      </c>
      <c r="D14" s="266" t="s">
        <v>7544</v>
      </c>
      <c r="E14" s="266" t="s">
        <v>5778</v>
      </c>
      <c r="F14" s="273">
        <v>40182</v>
      </c>
      <c r="G14" s="266" t="s">
        <v>5605</v>
      </c>
      <c r="H14" s="266" t="s">
        <v>1053</v>
      </c>
      <c r="I14" s="266" t="s">
        <v>3749</v>
      </c>
      <c r="J14" s="266" t="s">
        <v>1054</v>
      </c>
      <c r="K14" s="266" t="s">
        <v>1042</v>
      </c>
      <c r="L14" s="273">
        <v>40182</v>
      </c>
      <c r="M14" s="274">
        <v>213.22</v>
      </c>
      <c r="N14" s="274">
        <v>266.52999999999997</v>
      </c>
    </row>
    <row r="15" spans="1:14" ht="13.5" thickBot="1">
      <c r="A15" s="266" t="s">
        <v>5583</v>
      </c>
      <c r="B15" s="266" t="s">
        <v>5584</v>
      </c>
      <c r="C15" s="266" t="s">
        <v>7543</v>
      </c>
      <c r="D15" s="266" t="s">
        <v>7544</v>
      </c>
      <c r="E15" s="266" t="s">
        <v>5778</v>
      </c>
      <c r="F15" s="273">
        <v>40182</v>
      </c>
      <c r="G15" s="266" t="s">
        <v>5605</v>
      </c>
      <c r="H15" s="266" t="s">
        <v>1055</v>
      </c>
      <c r="I15" s="266" t="s">
        <v>3749</v>
      </c>
      <c r="J15" s="266" t="s">
        <v>1056</v>
      </c>
      <c r="K15" s="266" t="s">
        <v>1042</v>
      </c>
      <c r="L15" s="273">
        <v>40182</v>
      </c>
      <c r="M15" s="274">
        <v>225.34</v>
      </c>
      <c r="N15" s="274">
        <v>281.68</v>
      </c>
    </row>
    <row r="16" spans="1:14" ht="13.5" thickBot="1">
      <c r="A16" s="266" t="s">
        <v>5583</v>
      </c>
      <c r="B16" s="266" t="s">
        <v>5584</v>
      </c>
      <c r="C16" s="266" t="s">
        <v>7543</v>
      </c>
      <c r="D16" s="266" t="s">
        <v>7544</v>
      </c>
      <c r="E16" s="266" t="s">
        <v>5778</v>
      </c>
      <c r="F16" s="273">
        <v>40182</v>
      </c>
      <c r="G16" s="266" t="s">
        <v>5605</v>
      </c>
      <c r="H16" s="266" t="s">
        <v>1057</v>
      </c>
      <c r="I16" s="266" t="s">
        <v>3749</v>
      </c>
      <c r="J16" s="266" t="s">
        <v>1058</v>
      </c>
      <c r="K16" s="266" t="s">
        <v>1042</v>
      </c>
      <c r="L16" s="273">
        <v>40182</v>
      </c>
      <c r="M16" s="274">
        <v>217.71</v>
      </c>
      <c r="N16" s="274">
        <v>272.14</v>
      </c>
    </row>
    <row r="17" spans="1:14" ht="13.5" thickBot="1">
      <c r="A17" s="266" t="s">
        <v>5583</v>
      </c>
      <c r="B17" s="266" t="s">
        <v>5584</v>
      </c>
      <c r="C17" s="266" t="s">
        <v>7543</v>
      </c>
      <c r="D17" s="266" t="s">
        <v>7544</v>
      </c>
      <c r="E17" s="266" t="s">
        <v>5778</v>
      </c>
      <c r="F17" s="273">
        <v>40204</v>
      </c>
      <c r="G17" s="266" t="s">
        <v>5605</v>
      </c>
      <c r="H17" s="266" t="s">
        <v>1059</v>
      </c>
      <c r="I17" s="266" t="s">
        <v>3749</v>
      </c>
      <c r="J17" s="266" t="s">
        <v>1060</v>
      </c>
      <c r="K17" s="266" t="s">
        <v>1061</v>
      </c>
      <c r="L17" s="273">
        <v>40204</v>
      </c>
      <c r="M17" s="274">
        <v>247.66</v>
      </c>
      <c r="N17" s="274">
        <v>309.58</v>
      </c>
    </row>
    <row r="18" spans="1:14" ht="13.5" thickBot="1">
      <c r="A18" s="266" t="s">
        <v>5583</v>
      </c>
      <c r="B18" s="266" t="s">
        <v>5584</v>
      </c>
      <c r="C18" s="266" t="s">
        <v>7543</v>
      </c>
      <c r="D18" s="266" t="s">
        <v>7544</v>
      </c>
      <c r="E18" s="266" t="s">
        <v>5778</v>
      </c>
      <c r="F18" s="273">
        <v>40204</v>
      </c>
      <c r="G18" s="266" t="s">
        <v>5605</v>
      </c>
      <c r="H18" s="266" t="s">
        <v>1062</v>
      </c>
      <c r="I18" s="266" t="s">
        <v>3749</v>
      </c>
      <c r="J18" s="266" t="s">
        <v>1063</v>
      </c>
      <c r="K18" s="266" t="s">
        <v>1061</v>
      </c>
      <c r="L18" s="273">
        <v>40204</v>
      </c>
      <c r="M18" s="274">
        <v>253.48</v>
      </c>
      <c r="N18" s="274">
        <v>316.85000000000002</v>
      </c>
    </row>
    <row r="19" spans="1:14" ht="13.5" thickBot="1">
      <c r="A19" s="266" t="s">
        <v>5583</v>
      </c>
      <c r="B19" s="266" t="s">
        <v>5584</v>
      </c>
      <c r="C19" s="266" t="s">
        <v>7543</v>
      </c>
      <c r="D19" s="266" t="s">
        <v>7544</v>
      </c>
      <c r="E19" s="266" t="s">
        <v>5778</v>
      </c>
      <c r="F19" s="273">
        <v>40204</v>
      </c>
      <c r="G19" s="266" t="s">
        <v>5605</v>
      </c>
      <c r="H19" s="266" t="s">
        <v>1064</v>
      </c>
      <c r="I19" s="266" t="s">
        <v>3749</v>
      </c>
      <c r="J19" s="266" t="s">
        <v>1065</v>
      </c>
      <c r="K19" s="266" t="s">
        <v>1061</v>
      </c>
      <c r="L19" s="273">
        <v>40204</v>
      </c>
      <c r="M19" s="274">
        <v>254.02</v>
      </c>
      <c r="N19" s="274">
        <v>317.52999999999997</v>
      </c>
    </row>
    <row r="20" spans="1:14" ht="13.5" thickBot="1">
      <c r="A20" s="266" t="s">
        <v>5583</v>
      </c>
      <c r="B20" s="266" t="s">
        <v>5584</v>
      </c>
      <c r="C20" s="266" t="s">
        <v>7543</v>
      </c>
      <c r="D20" s="266" t="s">
        <v>7544</v>
      </c>
      <c r="E20" s="266" t="s">
        <v>5778</v>
      </c>
      <c r="F20" s="273">
        <v>40204</v>
      </c>
      <c r="G20" s="266" t="s">
        <v>5605</v>
      </c>
      <c r="H20" s="266" t="s">
        <v>1066</v>
      </c>
      <c r="I20" s="266" t="s">
        <v>3749</v>
      </c>
      <c r="J20" s="266" t="s">
        <v>1067</v>
      </c>
      <c r="K20" s="266" t="s">
        <v>1061</v>
      </c>
      <c r="L20" s="273">
        <v>40204</v>
      </c>
      <c r="M20" s="274">
        <v>241.52</v>
      </c>
      <c r="N20" s="274">
        <v>301.89999999999998</v>
      </c>
    </row>
    <row r="21" spans="1:14" ht="13.5" thickBot="1">
      <c r="A21" s="266" t="s">
        <v>5583</v>
      </c>
      <c r="B21" s="266" t="s">
        <v>5584</v>
      </c>
      <c r="C21" s="266" t="s">
        <v>7543</v>
      </c>
      <c r="D21" s="266" t="s">
        <v>7544</v>
      </c>
      <c r="E21" s="266" t="s">
        <v>5778</v>
      </c>
      <c r="F21" s="273">
        <v>40204</v>
      </c>
      <c r="G21" s="266" t="s">
        <v>5605</v>
      </c>
      <c r="H21" s="266" t="s">
        <v>1068</v>
      </c>
      <c r="I21" s="266" t="s">
        <v>3749</v>
      </c>
      <c r="J21" s="266" t="s">
        <v>1069</v>
      </c>
      <c r="K21" s="266" t="s">
        <v>1061</v>
      </c>
      <c r="L21" s="273">
        <v>40204</v>
      </c>
      <c r="M21" s="274">
        <v>254.69</v>
      </c>
      <c r="N21" s="274">
        <v>318.36</v>
      </c>
    </row>
    <row r="22" spans="1:14" ht="13.5" thickBot="1">
      <c r="A22" s="266" t="s">
        <v>5583</v>
      </c>
      <c r="B22" s="266" t="s">
        <v>5584</v>
      </c>
      <c r="C22" s="266" t="s">
        <v>7543</v>
      </c>
      <c r="D22" s="266" t="s">
        <v>7544</v>
      </c>
      <c r="E22" s="266" t="s">
        <v>5778</v>
      </c>
      <c r="F22" s="273">
        <v>40204</v>
      </c>
      <c r="G22" s="266" t="s">
        <v>5605</v>
      </c>
      <c r="H22" s="266" t="s">
        <v>1070</v>
      </c>
      <c r="I22" s="266" t="s">
        <v>3749</v>
      </c>
      <c r="J22" s="266" t="s">
        <v>1071</v>
      </c>
      <c r="K22" s="266" t="s">
        <v>1061</v>
      </c>
      <c r="L22" s="273">
        <v>40204</v>
      </c>
      <c r="M22" s="274">
        <v>178.52</v>
      </c>
      <c r="N22" s="274">
        <v>223.15</v>
      </c>
    </row>
    <row r="23" spans="1:14" ht="13.5" thickBot="1">
      <c r="A23" s="266" t="s">
        <v>5583</v>
      </c>
      <c r="B23" s="266" t="s">
        <v>5584</v>
      </c>
      <c r="C23" s="266" t="s">
        <v>7543</v>
      </c>
      <c r="D23" s="266" t="s">
        <v>7544</v>
      </c>
      <c r="E23" s="266" t="s">
        <v>5778</v>
      </c>
      <c r="F23" s="273">
        <v>40204</v>
      </c>
      <c r="G23" s="266" t="s">
        <v>5605</v>
      </c>
      <c r="H23" s="266" t="s">
        <v>1072</v>
      </c>
      <c r="I23" s="266" t="s">
        <v>3749</v>
      </c>
      <c r="J23" s="266" t="s">
        <v>1073</v>
      </c>
      <c r="K23" s="266" t="s">
        <v>1061</v>
      </c>
      <c r="L23" s="273">
        <v>40204</v>
      </c>
      <c r="M23" s="274">
        <v>165.49</v>
      </c>
      <c r="N23" s="274">
        <v>206.86</v>
      </c>
    </row>
    <row r="24" spans="1:14" ht="13.5" thickBot="1">
      <c r="A24" s="266" t="s">
        <v>5583</v>
      </c>
      <c r="B24" s="266" t="s">
        <v>5584</v>
      </c>
      <c r="C24" s="266" t="s">
        <v>7543</v>
      </c>
      <c r="D24" s="266" t="s">
        <v>7544</v>
      </c>
      <c r="E24" s="266" t="s">
        <v>5778</v>
      </c>
      <c r="F24" s="273">
        <v>40204</v>
      </c>
      <c r="G24" s="266" t="s">
        <v>5605</v>
      </c>
      <c r="H24" s="266" t="s">
        <v>1074</v>
      </c>
      <c r="I24" s="266" t="s">
        <v>3749</v>
      </c>
      <c r="J24" s="266" t="s">
        <v>1075</v>
      </c>
      <c r="K24" s="266" t="s">
        <v>1061</v>
      </c>
      <c r="L24" s="273">
        <v>40204</v>
      </c>
      <c r="M24" s="274">
        <v>192.32</v>
      </c>
      <c r="N24" s="274">
        <v>240.4</v>
      </c>
    </row>
    <row r="25" spans="1:14" ht="13.5" thickBot="1">
      <c r="A25" s="266" t="s">
        <v>5583</v>
      </c>
      <c r="B25" s="266" t="s">
        <v>5584</v>
      </c>
      <c r="C25" s="266" t="s">
        <v>7543</v>
      </c>
      <c r="D25" s="266" t="s">
        <v>7544</v>
      </c>
      <c r="E25" s="266" t="s">
        <v>5778</v>
      </c>
      <c r="F25" s="273">
        <v>40204</v>
      </c>
      <c r="G25" s="266" t="s">
        <v>5605</v>
      </c>
      <c r="H25" s="266" t="s">
        <v>1076</v>
      </c>
      <c r="I25" s="266" t="s">
        <v>3749</v>
      </c>
      <c r="J25" s="266" t="s">
        <v>1077</v>
      </c>
      <c r="K25" s="266" t="s">
        <v>1061</v>
      </c>
      <c r="L25" s="273">
        <v>40204</v>
      </c>
      <c r="M25" s="274">
        <v>194.44</v>
      </c>
      <c r="N25" s="274">
        <v>243.05</v>
      </c>
    </row>
    <row r="26" spans="1:14" ht="13.5" thickBot="1">
      <c r="A26" s="266" t="s">
        <v>5583</v>
      </c>
      <c r="B26" s="266" t="s">
        <v>5584</v>
      </c>
      <c r="C26" s="266" t="s">
        <v>7543</v>
      </c>
      <c r="D26" s="266" t="s">
        <v>7544</v>
      </c>
      <c r="E26" s="266" t="s">
        <v>5778</v>
      </c>
      <c r="F26" s="273">
        <v>40234</v>
      </c>
      <c r="G26" s="266" t="s">
        <v>5605</v>
      </c>
      <c r="H26" s="266" t="s">
        <v>1078</v>
      </c>
      <c r="I26" s="266" t="s">
        <v>3749</v>
      </c>
      <c r="J26" s="266" t="s">
        <v>1079</v>
      </c>
      <c r="K26" s="266" t="s">
        <v>1080</v>
      </c>
      <c r="L26" s="273">
        <v>40234</v>
      </c>
      <c r="M26" s="274">
        <v>274.22000000000003</v>
      </c>
      <c r="N26" s="274">
        <v>342.78</v>
      </c>
    </row>
    <row r="27" spans="1:14" ht="13.5" thickBot="1">
      <c r="A27" s="266" t="s">
        <v>5583</v>
      </c>
      <c r="B27" s="266" t="s">
        <v>5584</v>
      </c>
      <c r="C27" s="266" t="s">
        <v>7543</v>
      </c>
      <c r="D27" s="266" t="s">
        <v>7544</v>
      </c>
      <c r="E27" s="266" t="s">
        <v>5778</v>
      </c>
      <c r="F27" s="273">
        <v>40234</v>
      </c>
      <c r="G27" s="266" t="s">
        <v>5605</v>
      </c>
      <c r="H27" s="266" t="s">
        <v>1081</v>
      </c>
      <c r="I27" s="266" t="s">
        <v>3749</v>
      </c>
      <c r="J27" s="266" t="s">
        <v>1082</v>
      </c>
      <c r="K27" s="266" t="s">
        <v>1080</v>
      </c>
      <c r="L27" s="273">
        <v>40234</v>
      </c>
      <c r="M27" s="274">
        <v>242.39</v>
      </c>
      <c r="N27" s="274">
        <v>302.99</v>
      </c>
    </row>
    <row r="28" spans="1:14" ht="13.5" thickBot="1">
      <c r="A28" s="266" t="s">
        <v>5583</v>
      </c>
      <c r="B28" s="266" t="s">
        <v>5584</v>
      </c>
      <c r="C28" s="266" t="s">
        <v>7543</v>
      </c>
      <c r="D28" s="266" t="s">
        <v>7544</v>
      </c>
      <c r="E28" s="266" t="s">
        <v>5778</v>
      </c>
      <c r="F28" s="273">
        <v>40234</v>
      </c>
      <c r="G28" s="266" t="s">
        <v>5605</v>
      </c>
      <c r="H28" s="266" t="s">
        <v>1083</v>
      </c>
      <c r="I28" s="266" t="s">
        <v>3782</v>
      </c>
      <c r="J28" s="266" t="s">
        <v>1084</v>
      </c>
      <c r="K28" s="266" t="s">
        <v>1080</v>
      </c>
      <c r="L28" s="273">
        <v>40234</v>
      </c>
      <c r="M28" s="274">
        <v>263.29000000000002</v>
      </c>
      <c r="N28" s="274">
        <v>329.11</v>
      </c>
    </row>
    <row r="29" spans="1:14" ht="13.5" thickBot="1">
      <c r="A29" s="266" t="s">
        <v>5583</v>
      </c>
      <c r="B29" s="266" t="s">
        <v>5584</v>
      </c>
      <c r="C29" s="266" t="s">
        <v>7543</v>
      </c>
      <c r="D29" s="266" t="s">
        <v>7544</v>
      </c>
      <c r="E29" s="266" t="s">
        <v>5778</v>
      </c>
      <c r="F29" s="273">
        <v>40234</v>
      </c>
      <c r="G29" s="266" t="s">
        <v>5605</v>
      </c>
      <c r="H29" s="266" t="s">
        <v>1085</v>
      </c>
      <c r="I29" s="266" t="s">
        <v>3763</v>
      </c>
      <c r="J29" s="266" t="s">
        <v>1086</v>
      </c>
      <c r="K29" s="266" t="s">
        <v>1080</v>
      </c>
      <c r="L29" s="273">
        <v>40234</v>
      </c>
      <c r="M29" s="274">
        <v>253.06</v>
      </c>
      <c r="N29" s="274">
        <v>316.33</v>
      </c>
    </row>
    <row r="30" spans="1:14" ht="13.5" thickBot="1">
      <c r="A30" s="266" t="s">
        <v>5583</v>
      </c>
      <c r="B30" s="266" t="s">
        <v>5584</v>
      </c>
      <c r="C30" s="266" t="s">
        <v>7543</v>
      </c>
      <c r="D30" s="266" t="s">
        <v>7544</v>
      </c>
      <c r="E30" s="266" t="s">
        <v>5778</v>
      </c>
      <c r="F30" s="273">
        <v>40234</v>
      </c>
      <c r="G30" s="266" t="s">
        <v>5605</v>
      </c>
      <c r="H30" s="266" t="s">
        <v>1087</v>
      </c>
      <c r="I30" s="266" t="s">
        <v>3749</v>
      </c>
      <c r="J30" s="266" t="s">
        <v>1088</v>
      </c>
      <c r="K30" s="266" t="s">
        <v>1080</v>
      </c>
      <c r="L30" s="273">
        <v>40234</v>
      </c>
      <c r="M30" s="274">
        <v>240.48</v>
      </c>
      <c r="N30" s="274">
        <v>300.60000000000002</v>
      </c>
    </row>
    <row r="31" spans="1:14" ht="13.5" thickBot="1">
      <c r="A31" s="266" t="s">
        <v>5583</v>
      </c>
      <c r="B31" s="266" t="s">
        <v>5584</v>
      </c>
      <c r="C31" s="266" t="s">
        <v>7543</v>
      </c>
      <c r="D31" s="266" t="s">
        <v>7544</v>
      </c>
      <c r="E31" s="266" t="s">
        <v>5778</v>
      </c>
      <c r="F31" s="273">
        <v>40234</v>
      </c>
      <c r="G31" s="266" t="s">
        <v>5605</v>
      </c>
      <c r="H31" s="266" t="s">
        <v>1089</v>
      </c>
      <c r="I31" s="266" t="s">
        <v>3749</v>
      </c>
      <c r="J31" s="266" t="s">
        <v>1090</v>
      </c>
      <c r="K31" s="266" t="s">
        <v>1080</v>
      </c>
      <c r="L31" s="273">
        <v>40234</v>
      </c>
      <c r="M31" s="274">
        <v>264.49</v>
      </c>
      <c r="N31" s="274">
        <v>330.61</v>
      </c>
    </row>
    <row r="32" spans="1:14" ht="13.5" thickBot="1">
      <c r="A32" s="266" t="s">
        <v>5583</v>
      </c>
      <c r="B32" s="266" t="s">
        <v>5584</v>
      </c>
      <c r="C32" s="266" t="s">
        <v>7543</v>
      </c>
      <c r="D32" s="266" t="s">
        <v>7544</v>
      </c>
      <c r="E32" s="266" t="s">
        <v>5778</v>
      </c>
      <c r="F32" s="273">
        <v>40234</v>
      </c>
      <c r="G32" s="266" t="s">
        <v>5605</v>
      </c>
      <c r="H32" s="266" t="s">
        <v>1091</v>
      </c>
      <c r="I32" s="266" t="s">
        <v>3749</v>
      </c>
      <c r="J32" s="266" t="s">
        <v>1092</v>
      </c>
      <c r="K32" s="266" t="s">
        <v>1080</v>
      </c>
      <c r="L32" s="273">
        <v>40234</v>
      </c>
      <c r="M32" s="274">
        <v>235.3</v>
      </c>
      <c r="N32" s="274">
        <v>294.13</v>
      </c>
    </row>
    <row r="33" spans="1:14" ht="13.5" thickBot="1">
      <c r="A33" s="266" t="s">
        <v>5583</v>
      </c>
      <c r="B33" s="266" t="s">
        <v>5584</v>
      </c>
      <c r="C33" s="266" t="s">
        <v>7543</v>
      </c>
      <c r="D33" s="266" t="s">
        <v>7544</v>
      </c>
      <c r="E33" s="266" t="s">
        <v>5778</v>
      </c>
      <c r="F33" s="273">
        <v>40234</v>
      </c>
      <c r="G33" s="266" t="s">
        <v>5605</v>
      </c>
      <c r="H33" s="266" t="s">
        <v>1093</v>
      </c>
      <c r="I33" s="266" t="s">
        <v>3749</v>
      </c>
      <c r="J33" s="266" t="s">
        <v>1094</v>
      </c>
      <c r="K33" s="266" t="s">
        <v>1080</v>
      </c>
      <c r="L33" s="273">
        <v>40234</v>
      </c>
      <c r="M33" s="274">
        <v>232.36</v>
      </c>
      <c r="N33" s="274">
        <v>290.45</v>
      </c>
    </row>
    <row r="34" spans="1:14" ht="13.5" thickBot="1">
      <c r="A34" s="266" t="s">
        <v>5583</v>
      </c>
      <c r="B34" s="266" t="s">
        <v>5584</v>
      </c>
      <c r="C34" s="266" t="s">
        <v>7543</v>
      </c>
      <c r="D34" s="266" t="s">
        <v>7544</v>
      </c>
      <c r="E34" s="266" t="s">
        <v>5778</v>
      </c>
      <c r="F34" s="273">
        <v>40234</v>
      </c>
      <c r="G34" s="266" t="s">
        <v>5605</v>
      </c>
      <c r="H34" s="266" t="s">
        <v>1095</v>
      </c>
      <c r="I34" s="266" t="s">
        <v>3749</v>
      </c>
      <c r="J34" s="266" t="s">
        <v>1096</v>
      </c>
      <c r="K34" s="266" t="s">
        <v>1080</v>
      </c>
      <c r="L34" s="273">
        <v>40234</v>
      </c>
      <c r="M34" s="274">
        <v>191.66</v>
      </c>
      <c r="N34" s="274">
        <v>239.58</v>
      </c>
    </row>
    <row r="35" spans="1:14" ht="13.5" thickBot="1">
      <c r="A35" s="266" t="s">
        <v>5583</v>
      </c>
      <c r="B35" s="266" t="s">
        <v>5584</v>
      </c>
      <c r="C35" s="266" t="s">
        <v>7543</v>
      </c>
      <c r="D35" s="266" t="s">
        <v>7544</v>
      </c>
      <c r="E35" s="266" t="s">
        <v>5778</v>
      </c>
      <c r="F35" s="273">
        <v>40234</v>
      </c>
      <c r="G35" s="266" t="s">
        <v>5605</v>
      </c>
      <c r="H35" s="266" t="s">
        <v>1097</v>
      </c>
      <c r="I35" s="266" t="s">
        <v>3749</v>
      </c>
      <c r="J35" s="266" t="s">
        <v>1098</v>
      </c>
      <c r="K35" s="266" t="s">
        <v>1080</v>
      </c>
      <c r="L35" s="273">
        <v>40234</v>
      </c>
      <c r="M35" s="274">
        <v>227.82</v>
      </c>
      <c r="N35" s="274">
        <v>284.77999999999997</v>
      </c>
    </row>
    <row r="36" spans="1:14" ht="13.5" thickBot="1">
      <c r="A36" s="266" t="s">
        <v>5583</v>
      </c>
      <c r="B36" s="266" t="s">
        <v>5584</v>
      </c>
      <c r="C36" s="266" t="s">
        <v>7543</v>
      </c>
      <c r="D36" s="266" t="s">
        <v>7544</v>
      </c>
      <c r="E36" s="266" t="s">
        <v>5778</v>
      </c>
      <c r="F36" s="273">
        <v>40274</v>
      </c>
      <c r="G36" s="266" t="s">
        <v>5605</v>
      </c>
      <c r="H36" s="266" t="s">
        <v>1099</v>
      </c>
      <c r="I36" s="266" t="s">
        <v>3749</v>
      </c>
      <c r="J36" s="266" t="s">
        <v>1100</v>
      </c>
      <c r="K36" s="266" t="s">
        <v>1101</v>
      </c>
      <c r="L36" s="273">
        <v>40274</v>
      </c>
      <c r="M36" s="274">
        <v>276.11</v>
      </c>
      <c r="N36" s="274">
        <v>345.14</v>
      </c>
    </row>
    <row r="37" spans="1:14" ht="13.5" thickBot="1">
      <c r="A37" s="266" t="s">
        <v>5583</v>
      </c>
      <c r="B37" s="266" t="s">
        <v>5584</v>
      </c>
      <c r="C37" s="266" t="s">
        <v>7543</v>
      </c>
      <c r="D37" s="266" t="s">
        <v>7544</v>
      </c>
      <c r="E37" s="266" t="s">
        <v>5778</v>
      </c>
      <c r="F37" s="273">
        <v>40274</v>
      </c>
      <c r="G37" s="266" t="s">
        <v>5605</v>
      </c>
      <c r="H37" s="266" t="s">
        <v>1102</v>
      </c>
      <c r="I37" s="266" t="s">
        <v>3782</v>
      </c>
      <c r="J37" s="266" t="s">
        <v>1103</v>
      </c>
      <c r="K37" s="266" t="s">
        <v>1101</v>
      </c>
      <c r="L37" s="273">
        <v>40274</v>
      </c>
      <c r="M37" s="274">
        <v>214.73</v>
      </c>
      <c r="N37" s="274">
        <v>268.41000000000003</v>
      </c>
    </row>
    <row r="38" spans="1:14" ht="13.5" thickBot="1">
      <c r="A38" s="266" t="s">
        <v>5583</v>
      </c>
      <c r="B38" s="266" t="s">
        <v>5584</v>
      </c>
      <c r="C38" s="266" t="s">
        <v>7543</v>
      </c>
      <c r="D38" s="266" t="s">
        <v>7544</v>
      </c>
      <c r="E38" s="266" t="s">
        <v>5778</v>
      </c>
      <c r="F38" s="273">
        <v>40274</v>
      </c>
      <c r="G38" s="266" t="s">
        <v>5605</v>
      </c>
      <c r="H38" s="266" t="s">
        <v>1104</v>
      </c>
      <c r="I38" s="266" t="s">
        <v>1105</v>
      </c>
      <c r="J38" s="266" t="s">
        <v>1106</v>
      </c>
      <c r="K38" s="266" t="s">
        <v>1101</v>
      </c>
      <c r="L38" s="273">
        <v>40274</v>
      </c>
      <c r="M38" s="274">
        <v>18.98</v>
      </c>
      <c r="N38" s="274">
        <v>23.73</v>
      </c>
    </row>
    <row r="39" spans="1:14" ht="13.5" thickBot="1">
      <c r="A39" s="266" t="s">
        <v>5583</v>
      </c>
      <c r="B39" s="266" t="s">
        <v>5584</v>
      </c>
      <c r="C39" s="266" t="s">
        <v>7543</v>
      </c>
      <c r="D39" s="266" t="s">
        <v>7544</v>
      </c>
      <c r="E39" s="266" t="s">
        <v>5778</v>
      </c>
      <c r="F39" s="273">
        <v>40274</v>
      </c>
      <c r="G39" s="266" t="s">
        <v>5605</v>
      </c>
      <c r="H39" s="266" t="s">
        <v>1107</v>
      </c>
      <c r="I39" s="266" t="s">
        <v>3749</v>
      </c>
      <c r="J39" s="266" t="s">
        <v>1108</v>
      </c>
      <c r="K39" s="266" t="s">
        <v>1101</v>
      </c>
      <c r="L39" s="273">
        <v>40274</v>
      </c>
      <c r="M39" s="274">
        <v>256.74</v>
      </c>
      <c r="N39" s="274">
        <v>320.93</v>
      </c>
    </row>
    <row r="40" spans="1:14" ht="13.5" thickBot="1">
      <c r="A40" s="266" t="s">
        <v>5583</v>
      </c>
      <c r="B40" s="266" t="s">
        <v>5584</v>
      </c>
      <c r="C40" s="266" t="s">
        <v>7543</v>
      </c>
      <c r="D40" s="266" t="s">
        <v>7544</v>
      </c>
      <c r="E40" s="266" t="s">
        <v>5778</v>
      </c>
      <c r="F40" s="273">
        <v>40274</v>
      </c>
      <c r="G40" s="266" t="s">
        <v>5605</v>
      </c>
      <c r="H40" s="266" t="s">
        <v>1109</v>
      </c>
      <c r="I40" s="266" t="s">
        <v>3763</v>
      </c>
      <c r="J40" s="266" t="s">
        <v>1110</v>
      </c>
      <c r="K40" s="266" t="s">
        <v>1101</v>
      </c>
      <c r="L40" s="273">
        <v>40274</v>
      </c>
      <c r="M40" s="274">
        <v>204.78</v>
      </c>
      <c r="N40" s="274">
        <v>255.98</v>
      </c>
    </row>
    <row r="41" spans="1:14" ht="13.5" thickBot="1">
      <c r="A41" s="266" t="s">
        <v>5583</v>
      </c>
      <c r="B41" s="266" t="s">
        <v>5584</v>
      </c>
      <c r="C41" s="266" t="s">
        <v>7543</v>
      </c>
      <c r="D41" s="266" t="s">
        <v>7544</v>
      </c>
      <c r="E41" s="266" t="s">
        <v>5778</v>
      </c>
      <c r="F41" s="273">
        <v>40274</v>
      </c>
      <c r="G41" s="266" t="s">
        <v>5605</v>
      </c>
      <c r="H41" s="266" t="s">
        <v>1111</v>
      </c>
      <c r="I41" s="266" t="s">
        <v>3749</v>
      </c>
      <c r="J41" s="266" t="s">
        <v>1112</v>
      </c>
      <c r="K41" s="266" t="s">
        <v>1101</v>
      </c>
      <c r="L41" s="273">
        <v>40274</v>
      </c>
      <c r="M41" s="274">
        <v>280.39</v>
      </c>
      <c r="N41" s="274">
        <v>350.49</v>
      </c>
    </row>
    <row r="42" spans="1:14" ht="13.5" thickBot="1">
      <c r="A42" s="266" t="s">
        <v>5583</v>
      </c>
      <c r="B42" s="266" t="s">
        <v>5584</v>
      </c>
      <c r="C42" s="266" t="s">
        <v>7543</v>
      </c>
      <c r="D42" s="266" t="s">
        <v>7544</v>
      </c>
      <c r="E42" s="266" t="s">
        <v>5778</v>
      </c>
      <c r="F42" s="273">
        <v>40274</v>
      </c>
      <c r="G42" s="266" t="s">
        <v>5605</v>
      </c>
      <c r="H42" s="266" t="s">
        <v>1113</v>
      </c>
      <c r="I42" s="266" t="s">
        <v>3763</v>
      </c>
      <c r="J42" s="266" t="s">
        <v>1114</v>
      </c>
      <c r="K42" s="266" t="s">
        <v>1101</v>
      </c>
      <c r="L42" s="273">
        <v>40274</v>
      </c>
      <c r="M42" s="274">
        <v>249.1</v>
      </c>
      <c r="N42" s="274">
        <v>311.38</v>
      </c>
    </row>
    <row r="43" spans="1:14" ht="13.5" thickBot="1">
      <c r="A43" s="266" t="s">
        <v>5583</v>
      </c>
      <c r="B43" s="266" t="s">
        <v>5584</v>
      </c>
      <c r="C43" s="266" t="s">
        <v>7543</v>
      </c>
      <c r="D43" s="266" t="s">
        <v>7544</v>
      </c>
      <c r="E43" s="266" t="s">
        <v>5778</v>
      </c>
      <c r="F43" s="273">
        <v>40274</v>
      </c>
      <c r="G43" s="266" t="s">
        <v>5605</v>
      </c>
      <c r="H43" s="266" t="s">
        <v>1115</v>
      </c>
      <c r="I43" s="266" t="s">
        <v>3749</v>
      </c>
      <c r="J43" s="266" t="s">
        <v>1116</v>
      </c>
      <c r="K43" s="266" t="s">
        <v>1101</v>
      </c>
      <c r="L43" s="273">
        <v>40274</v>
      </c>
      <c r="M43" s="274">
        <v>251.76</v>
      </c>
      <c r="N43" s="274">
        <v>314.7</v>
      </c>
    </row>
    <row r="44" spans="1:14" ht="13.5" thickBot="1">
      <c r="A44" s="266" t="s">
        <v>5583</v>
      </c>
      <c r="B44" s="266" t="s">
        <v>5584</v>
      </c>
      <c r="C44" s="266" t="s">
        <v>7543</v>
      </c>
      <c r="D44" s="266" t="s">
        <v>7544</v>
      </c>
      <c r="E44" s="266" t="s">
        <v>5778</v>
      </c>
      <c r="F44" s="273">
        <v>40274</v>
      </c>
      <c r="G44" s="266" t="s">
        <v>5605</v>
      </c>
      <c r="H44" s="266" t="s">
        <v>1117</v>
      </c>
      <c r="I44" s="266" t="s">
        <v>3749</v>
      </c>
      <c r="J44" s="266" t="s">
        <v>1118</v>
      </c>
      <c r="K44" s="266" t="s">
        <v>1101</v>
      </c>
      <c r="L44" s="273">
        <v>40274</v>
      </c>
      <c r="M44" s="274">
        <v>181.38</v>
      </c>
      <c r="N44" s="274">
        <v>226.73</v>
      </c>
    </row>
    <row r="45" spans="1:14" ht="13.5" thickBot="1">
      <c r="A45" s="266" t="s">
        <v>5583</v>
      </c>
      <c r="B45" s="266" t="s">
        <v>5584</v>
      </c>
      <c r="C45" s="266" t="s">
        <v>7543</v>
      </c>
      <c r="D45" s="266" t="s">
        <v>7544</v>
      </c>
      <c r="E45" s="266" t="s">
        <v>5778</v>
      </c>
      <c r="F45" s="273">
        <v>40274</v>
      </c>
      <c r="G45" s="266" t="s">
        <v>5605</v>
      </c>
      <c r="H45" s="266" t="s">
        <v>1119</v>
      </c>
      <c r="I45" s="266" t="s">
        <v>3749</v>
      </c>
      <c r="J45" s="266" t="s">
        <v>1120</v>
      </c>
      <c r="K45" s="266" t="s">
        <v>1101</v>
      </c>
      <c r="L45" s="273">
        <v>40274</v>
      </c>
      <c r="M45" s="274">
        <v>235.01</v>
      </c>
      <c r="N45" s="274">
        <v>293.76</v>
      </c>
    </row>
    <row r="46" spans="1:14" ht="13.5" thickBot="1">
      <c r="A46" s="266" t="s">
        <v>5583</v>
      </c>
      <c r="B46" s="266" t="s">
        <v>5584</v>
      </c>
      <c r="C46" s="266" t="s">
        <v>7543</v>
      </c>
      <c r="D46" s="266" t="s">
        <v>7544</v>
      </c>
      <c r="E46" s="266" t="s">
        <v>5778</v>
      </c>
      <c r="F46" s="273">
        <v>40274</v>
      </c>
      <c r="G46" s="266" t="s">
        <v>5605</v>
      </c>
      <c r="H46" s="266" t="s">
        <v>1121</v>
      </c>
      <c r="I46" s="266" t="s">
        <v>3749</v>
      </c>
      <c r="J46" s="266" t="s">
        <v>1122</v>
      </c>
      <c r="K46" s="266" t="s">
        <v>1101</v>
      </c>
      <c r="L46" s="273">
        <v>40274</v>
      </c>
      <c r="M46" s="274">
        <v>170.06</v>
      </c>
      <c r="N46" s="274">
        <v>212.58</v>
      </c>
    </row>
    <row r="47" spans="1:14" ht="13.5" thickBot="1">
      <c r="A47" s="266" t="s">
        <v>5583</v>
      </c>
      <c r="B47" s="266" t="s">
        <v>5584</v>
      </c>
      <c r="C47" s="266" t="s">
        <v>7543</v>
      </c>
      <c r="D47" s="266" t="s">
        <v>7544</v>
      </c>
      <c r="E47" s="266" t="s">
        <v>5778</v>
      </c>
      <c r="F47" s="273">
        <v>40274</v>
      </c>
      <c r="G47" s="266" t="s">
        <v>5605</v>
      </c>
      <c r="H47" s="266" t="s">
        <v>1123</v>
      </c>
      <c r="I47" s="266" t="s">
        <v>3749</v>
      </c>
      <c r="J47" s="266" t="s">
        <v>1124</v>
      </c>
      <c r="K47" s="266" t="s">
        <v>1101</v>
      </c>
      <c r="L47" s="273">
        <v>40274</v>
      </c>
      <c r="M47" s="274">
        <v>257.97000000000003</v>
      </c>
      <c r="N47" s="274">
        <v>322.45999999999998</v>
      </c>
    </row>
    <row r="48" spans="1:14" ht="13.5" thickBot="1">
      <c r="A48" s="266" t="s">
        <v>5583</v>
      </c>
      <c r="B48" s="266" t="s">
        <v>5584</v>
      </c>
      <c r="C48" s="266" t="s">
        <v>7543</v>
      </c>
      <c r="D48" s="266" t="s">
        <v>7544</v>
      </c>
      <c r="E48" s="266" t="s">
        <v>5778</v>
      </c>
      <c r="F48" s="273">
        <v>40274</v>
      </c>
      <c r="G48" s="266" t="s">
        <v>5605</v>
      </c>
      <c r="H48" s="266" t="s">
        <v>1125</v>
      </c>
      <c r="I48" s="266" t="s">
        <v>3749</v>
      </c>
      <c r="J48" s="266" t="s">
        <v>1126</v>
      </c>
      <c r="K48" s="266" t="s">
        <v>1101</v>
      </c>
      <c r="L48" s="273">
        <v>40274</v>
      </c>
      <c r="M48" s="274">
        <v>260.8</v>
      </c>
      <c r="N48" s="274">
        <v>326</v>
      </c>
    </row>
    <row r="49" spans="1:14" ht="13.5" thickBot="1">
      <c r="A49" s="266" t="s">
        <v>5583</v>
      </c>
      <c r="B49" s="266" t="s">
        <v>5584</v>
      </c>
      <c r="C49" s="266" t="s">
        <v>7543</v>
      </c>
      <c r="D49" s="266" t="s">
        <v>7544</v>
      </c>
      <c r="E49" s="266" t="s">
        <v>5778</v>
      </c>
      <c r="F49" s="273">
        <v>40295</v>
      </c>
      <c r="G49" s="266" t="s">
        <v>5605</v>
      </c>
      <c r="H49" s="266" t="s">
        <v>1127</v>
      </c>
      <c r="I49" s="266" t="s">
        <v>3763</v>
      </c>
      <c r="J49" s="266" t="s">
        <v>1128</v>
      </c>
      <c r="K49" s="266" t="s">
        <v>1129</v>
      </c>
      <c r="L49" s="273">
        <v>40295</v>
      </c>
      <c r="M49" s="274">
        <v>275.39</v>
      </c>
      <c r="N49" s="274">
        <v>344.24</v>
      </c>
    </row>
    <row r="50" spans="1:14" ht="13.5" thickBot="1">
      <c r="A50" s="266" t="s">
        <v>5583</v>
      </c>
      <c r="B50" s="266" t="s">
        <v>5584</v>
      </c>
      <c r="C50" s="266" t="s">
        <v>7543</v>
      </c>
      <c r="D50" s="266" t="s">
        <v>7544</v>
      </c>
      <c r="E50" s="266" t="s">
        <v>5778</v>
      </c>
      <c r="F50" s="273">
        <v>40295</v>
      </c>
      <c r="G50" s="266" t="s">
        <v>5605</v>
      </c>
      <c r="H50" s="266" t="s">
        <v>1130</v>
      </c>
      <c r="I50" s="266" t="s">
        <v>3749</v>
      </c>
      <c r="J50" s="266" t="s">
        <v>1131</v>
      </c>
      <c r="K50" s="266" t="s">
        <v>1129</v>
      </c>
      <c r="L50" s="273">
        <v>40295</v>
      </c>
      <c r="M50" s="274">
        <v>251.72</v>
      </c>
      <c r="N50" s="274">
        <v>314.64999999999998</v>
      </c>
    </row>
    <row r="51" spans="1:14" ht="13.5" thickBot="1">
      <c r="A51" s="266" t="s">
        <v>5583</v>
      </c>
      <c r="B51" s="266" t="s">
        <v>5584</v>
      </c>
      <c r="C51" s="266" t="s">
        <v>7543</v>
      </c>
      <c r="D51" s="266" t="s">
        <v>7544</v>
      </c>
      <c r="E51" s="266" t="s">
        <v>5778</v>
      </c>
      <c r="F51" s="273">
        <v>40295</v>
      </c>
      <c r="G51" s="266" t="s">
        <v>5605</v>
      </c>
      <c r="H51" s="266" t="s">
        <v>1132</v>
      </c>
      <c r="I51" s="266" t="s">
        <v>3749</v>
      </c>
      <c r="J51" s="266" t="s">
        <v>1133</v>
      </c>
      <c r="K51" s="266" t="s">
        <v>1129</v>
      </c>
      <c r="L51" s="273">
        <v>40295</v>
      </c>
      <c r="M51" s="274">
        <v>201.26</v>
      </c>
      <c r="N51" s="274">
        <v>251.58</v>
      </c>
    </row>
    <row r="52" spans="1:14" ht="13.5" thickBot="1">
      <c r="A52" s="266" t="s">
        <v>5583</v>
      </c>
      <c r="B52" s="266" t="s">
        <v>5584</v>
      </c>
      <c r="C52" s="266" t="s">
        <v>7543</v>
      </c>
      <c r="D52" s="266" t="s">
        <v>7544</v>
      </c>
      <c r="E52" s="266" t="s">
        <v>5778</v>
      </c>
      <c r="F52" s="273">
        <v>40295</v>
      </c>
      <c r="G52" s="266" t="s">
        <v>5605</v>
      </c>
      <c r="H52" s="266" t="s">
        <v>1134</v>
      </c>
      <c r="I52" s="266" t="s">
        <v>3749</v>
      </c>
      <c r="J52" s="266" t="s">
        <v>1135</v>
      </c>
      <c r="K52" s="266" t="s">
        <v>1129</v>
      </c>
      <c r="L52" s="273">
        <v>40295</v>
      </c>
      <c r="M52" s="274">
        <v>219.76</v>
      </c>
      <c r="N52" s="274">
        <v>274.7</v>
      </c>
    </row>
    <row r="53" spans="1:14" ht="13.5" thickBot="1">
      <c r="A53" s="266" t="s">
        <v>5583</v>
      </c>
      <c r="B53" s="266" t="s">
        <v>5584</v>
      </c>
      <c r="C53" s="266" t="s">
        <v>7543</v>
      </c>
      <c r="D53" s="266" t="s">
        <v>7544</v>
      </c>
      <c r="E53" s="266" t="s">
        <v>5778</v>
      </c>
      <c r="F53" s="273">
        <v>40295</v>
      </c>
      <c r="G53" s="266" t="s">
        <v>5605</v>
      </c>
      <c r="H53" s="266" t="s">
        <v>1136</v>
      </c>
      <c r="I53" s="266" t="s">
        <v>3782</v>
      </c>
      <c r="J53" s="266" t="s">
        <v>1137</v>
      </c>
      <c r="K53" s="266" t="s">
        <v>1129</v>
      </c>
      <c r="L53" s="273">
        <v>40295</v>
      </c>
      <c r="M53" s="274">
        <v>271.89999999999998</v>
      </c>
      <c r="N53" s="274">
        <v>339.88</v>
      </c>
    </row>
    <row r="54" spans="1:14" ht="13.5" thickBot="1">
      <c r="A54" s="266" t="s">
        <v>5583</v>
      </c>
      <c r="B54" s="266" t="s">
        <v>5584</v>
      </c>
      <c r="C54" s="266" t="s">
        <v>7543</v>
      </c>
      <c r="D54" s="266" t="s">
        <v>7544</v>
      </c>
      <c r="E54" s="266" t="s">
        <v>5778</v>
      </c>
      <c r="F54" s="273">
        <v>40295</v>
      </c>
      <c r="G54" s="266" t="s">
        <v>5605</v>
      </c>
      <c r="H54" s="266" t="s">
        <v>1138</v>
      </c>
      <c r="I54" s="266" t="s">
        <v>3749</v>
      </c>
      <c r="J54" s="266" t="s">
        <v>1139</v>
      </c>
      <c r="K54" s="266" t="s">
        <v>1129</v>
      </c>
      <c r="L54" s="273">
        <v>40295</v>
      </c>
      <c r="M54" s="274">
        <v>40.24</v>
      </c>
      <c r="N54" s="274">
        <v>50.3</v>
      </c>
    </row>
    <row r="55" spans="1:14" ht="13.5" thickBot="1">
      <c r="A55" s="266" t="s">
        <v>5583</v>
      </c>
      <c r="B55" s="266" t="s">
        <v>5584</v>
      </c>
      <c r="C55" s="266" t="s">
        <v>7543</v>
      </c>
      <c r="D55" s="266" t="s">
        <v>7544</v>
      </c>
      <c r="E55" s="266" t="s">
        <v>5778</v>
      </c>
      <c r="F55" s="273">
        <v>40295</v>
      </c>
      <c r="G55" s="266" t="s">
        <v>5605</v>
      </c>
      <c r="H55" s="266" t="s">
        <v>1140</v>
      </c>
      <c r="I55" s="266" t="s">
        <v>3749</v>
      </c>
      <c r="J55" s="266" t="s">
        <v>1141</v>
      </c>
      <c r="K55" s="266" t="s">
        <v>1129</v>
      </c>
      <c r="L55" s="273">
        <v>40295</v>
      </c>
      <c r="M55" s="274">
        <v>252.1</v>
      </c>
      <c r="N55" s="274">
        <v>315.13</v>
      </c>
    </row>
    <row r="56" spans="1:14" ht="13.5" thickBot="1">
      <c r="A56" s="266" t="s">
        <v>5583</v>
      </c>
      <c r="B56" s="266" t="s">
        <v>5584</v>
      </c>
      <c r="C56" s="266" t="s">
        <v>7543</v>
      </c>
      <c r="D56" s="266" t="s">
        <v>7544</v>
      </c>
      <c r="E56" s="266" t="s">
        <v>5778</v>
      </c>
      <c r="F56" s="273">
        <v>40325</v>
      </c>
      <c r="G56" s="266" t="s">
        <v>5605</v>
      </c>
      <c r="H56" s="266" t="s">
        <v>1142</v>
      </c>
      <c r="I56" s="266" t="s">
        <v>3749</v>
      </c>
      <c r="J56" s="266" t="s">
        <v>1143</v>
      </c>
      <c r="K56" s="266" t="s">
        <v>1144</v>
      </c>
      <c r="L56" s="273">
        <v>40325</v>
      </c>
      <c r="M56" s="274">
        <v>261.12</v>
      </c>
      <c r="N56" s="274">
        <v>326.39999999999998</v>
      </c>
    </row>
    <row r="57" spans="1:14" ht="13.5" thickBot="1">
      <c r="A57" s="266" t="s">
        <v>5583</v>
      </c>
      <c r="B57" s="266" t="s">
        <v>5584</v>
      </c>
      <c r="C57" s="266" t="s">
        <v>7543</v>
      </c>
      <c r="D57" s="266" t="s">
        <v>7544</v>
      </c>
      <c r="E57" s="266" t="s">
        <v>5778</v>
      </c>
      <c r="F57" s="273">
        <v>40325</v>
      </c>
      <c r="G57" s="266" t="s">
        <v>5605</v>
      </c>
      <c r="H57" s="266" t="s">
        <v>1145</v>
      </c>
      <c r="I57" s="266" t="s">
        <v>3763</v>
      </c>
      <c r="J57" s="266" t="s">
        <v>1146</v>
      </c>
      <c r="K57" s="266" t="s">
        <v>1144</v>
      </c>
      <c r="L57" s="273">
        <v>40325</v>
      </c>
      <c r="M57" s="274">
        <v>61.93</v>
      </c>
      <c r="N57" s="274">
        <v>77.41</v>
      </c>
    </row>
    <row r="58" spans="1:14" ht="13.5" thickBot="1">
      <c r="A58" s="266" t="s">
        <v>5583</v>
      </c>
      <c r="B58" s="266" t="s">
        <v>5584</v>
      </c>
      <c r="C58" s="266" t="s">
        <v>7543</v>
      </c>
      <c r="D58" s="266" t="s">
        <v>7544</v>
      </c>
      <c r="E58" s="266" t="s">
        <v>5778</v>
      </c>
      <c r="F58" s="273">
        <v>40325</v>
      </c>
      <c r="G58" s="266" t="s">
        <v>5605</v>
      </c>
      <c r="H58" s="266" t="s">
        <v>1147</v>
      </c>
      <c r="I58" s="266" t="s">
        <v>3749</v>
      </c>
      <c r="J58" s="266" t="s">
        <v>1148</v>
      </c>
      <c r="K58" s="266" t="s">
        <v>1144</v>
      </c>
      <c r="L58" s="273">
        <v>40325</v>
      </c>
      <c r="M58" s="274">
        <v>223.69</v>
      </c>
      <c r="N58" s="274">
        <v>279.61</v>
      </c>
    </row>
    <row r="59" spans="1:14" ht="13.5" thickBot="1">
      <c r="A59" s="266" t="s">
        <v>5583</v>
      </c>
      <c r="B59" s="266" t="s">
        <v>5584</v>
      </c>
      <c r="C59" s="266" t="s">
        <v>7543</v>
      </c>
      <c r="D59" s="266" t="s">
        <v>7544</v>
      </c>
      <c r="E59" s="266" t="s">
        <v>5778</v>
      </c>
      <c r="F59" s="273">
        <v>40325</v>
      </c>
      <c r="G59" s="266" t="s">
        <v>5605</v>
      </c>
      <c r="H59" s="266" t="s">
        <v>1149</v>
      </c>
      <c r="I59" s="266" t="s">
        <v>3749</v>
      </c>
      <c r="J59" s="266" t="s">
        <v>1150</v>
      </c>
      <c r="K59" s="266" t="s">
        <v>1144</v>
      </c>
      <c r="L59" s="273">
        <v>40325</v>
      </c>
      <c r="M59" s="274">
        <v>216.94</v>
      </c>
      <c r="N59" s="274">
        <v>271.18</v>
      </c>
    </row>
    <row r="60" spans="1:14" ht="13.5" thickBot="1">
      <c r="A60" s="266" t="s">
        <v>5583</v>
      </c>
      <c r="B60" s="266" t="s">
        <v>5584</v>
      </c>
      <c r="C60" s="266" t="s">
        <v>7543</v>
      </c>
      <c r="D60" s="266" t="s">
        <v>7544</v>
      </c>
      <c r="E60" s="266" t="s">
        <v>5778</v>
      </c>
      <c r="F60" s="273">
        <v>40325</v>
      </c>
      <c r="G60" s="266" t="s">
        <v>5605</v>
      </c>
      <c r="H60" s="266" t="s">
        <v>1151</v>
      </c>
      <c r="I60" s="266" t="s">
        <v>3749</v>
      </c>
      <c r="J60" s="266" t="s">
        <v>1152</v>
      </c>
      <c r="K60" s="266" t="s">
        <v>1144</v>
      </c>
      <c r="L60" s="273">
        <v>40325</v>
      </c>
      <c r="M60" s="274">
        <v>266.63</v>
      </c>
      <c r="N60" s="274">
        <v>333.29</v>
      </c>
    </row>
    <row r="61" spans="1:14" ht="13.5" thickBot="1">
      <c r="A61" s="266" t="s">
        <v>5583</v>
      </c>
      <c r="B61" s="266" t="s">
        <v>5584</v>
      </c>
      <c r="C61" s="266" t="s">
        <v>7543</v>
      </c>
      <c r="D61" s="266" t="s">
        <v>7544</v>
      </c>
      <c r="E61" s="266" t="s">
        <v>5778</v>
      </c>
      <c r="F61" s="273">
        <v>40325</v>
      </c>
      <c r="G61" s="266" t="s">
        <v>5605</v>
      </c>
      <c r="H61" s="266" t="s">
        <v>1153</v>
      </c>
      <c r="I61" s="266" t="s">
        <v>3749</v>
      </c>
      <c r="J61" s="266" t="s">
        <v>1154</v>
      </c>
      <c r="K61" s="266" t="s">
        <v>1144</v>
      </c>
      <c r="L61" s="273">
        <v>40325</v>
      </c>
      <c r="M61" s="274">
        <v>257.62</v>
      </c>
      <c r="N61" s="274">
        <v>322.02999999999997</v>
      </c>
    </row>
    <row r="62" spans="1:14" ht="13.5" thickBot="1">
      <c r="A62" s="266" t="s">
        <v>5583</v>
      </c>
      <c r="B62" s="266" t="s">
        <v>5584</v>
      </c>
      <c r="C62" s="266" t="s">
        <v>7543</v>
      </c>
      <c r="D62" s="266" t="s">
        <v>7544</v>
      </c>
      <c r="E62" s="266" t="s">
        <v>5778</v>
      </c>
      <c r="F62" s="273">
        <v>40325</v>
      </c>
      <c r="G62" s="266" t="s">
        <v>5605</v>
      </c>
      <c r="H62" s="266" t="s">
        <v>1155</v>
      </c>
      <c r="I62" s="266" t="s">
        <v>3749</v>
      </c>
      <c r="J62" s="266" t="s">
        <v>1156</v>
      </c>
      <c r="K62" s="266" t="s">
        <v>1144</v>
      </c>
      <c r="L62" s="273">
        <v>40325</v>
      </c>
      <c r="M62" s="274">
        <v>219.91</v>
      </c>
      <c r="N62" s="274">
        <v>274.89</v>
      </c>
    </row>
    <row r="63" spans="1:14" ht="13.5" thickBot="1">
      <c r="A63" s="266" t="s">
        <v>5583</v>
      </c>
      <c r="B63" s="266" t="s">
        <v>5584</v>
      </c>
      <c r="C63" s="266" t="s">
        <v>7543</v>
      </c>
      <c r="D63" s="266" t="s">
        <v>7544</v>
      </c>
      <c r="E63" s="266" t="s">
        <v>5778</v>
      </c>
      <c r="F63" s="273">
        <v>40325</v>
      </c>
      <c r="G63" s="266" t="s">
        <v>5605</v>
      </c>
      <c r="H63" s="266" t="s">
        <v>1157</v>
      </c>
      <c r="I63" s="266" t="s">
        <v>3749</v>
      </c>
      <c r="J63" s="266" t="s">
        <v>1158</v>
      </c>
      <c r="K63" s="266" t="s">
        <v>1144</v>
      </c>
      <c r="L63" s="273">
        <v>40325</v>
      </c>
      <c r="M63" s="274">
        <v>259.95999999999998</v>
      </c>
      <c r="N63" s="274">
        <v>324.95</v>
      </c>
    </row>
    <row r="64" spans="1:14" ht="13.5" thickBot="1">
      <c r="A64" s="266" t="s">
        <v>5583</v>
      </c>
      <c r="B64" s="266" t="s">
        <v>5584</v>
      </c>
      <c r="C64" s="266" t="s">
        <v>7543</v>
      </c>
      <c r="D64" s="266" t="s">
        <v>7544</v>
      </c>
      <c r="E64" s="266" t="s">
        <v>5778</v>
      </c>
      <c r="F64" s="273">
        <v>40325</v>
      </c>
      <c r="G64" s="266" t="s">
        <v>5605</v>
      </c>
      <c r="H64" s="266" t="s">
        <v>1159</v>
      </c>
      <c r="I64" s="266" t="s">
        <v>3749</v>
      </c>
      <c r="J64" s="266" t="s">
        <v>1160</v>
      </c>
      <c r="K64" s="266" t="s">
        <v>1144</v>
      </c>
      <c r="L64" s="273">
        <v>40325</v>
      </c>
      <c r="M64" s="274">
        <v>252.63</v>
      </c>
      <c r="N64" s="274">
        <v>315.79000000000002</v>
      </c>
    </row>
    <row r="65" spans="1:14" ht="13.5" thickBot="1">
      <c r="A65" s="266" t="s">
        <v>5583</v>
      </c>
      <c r="B65" s="266" t="s">
        <v>5584</v>
      </c>
      <c r="C65" s="266" t="s">
        <v>7543</v>
      </c>
      <c r="D65" s="266" t="s">
        <v>7544</v>
      </c>
      <c r="E65" s="266" t="s">
        <v>5778</v>
      </c>
      <c r="F65" s="273">
        <v>40325</v>
      </c>
      <c r="G65" s="266" t="s">
        <v>5605</v>
      </c>
      <c r="H65" s="266" t="s">
        <v>1161</v>
      </c>
      <c r="I65" s="266" t="s">
        <v>3763</v>
      </c>
      <c r="J65" s="266" t="s">
        <v>1162</v>
      </c>
      <c r="K65" s="266" t="s">
        <v>1144</v>
      </c>
      <c r="L65" s="273">
        <v>40325</v>
      </c>
      <c r="M65" s="274">
        <v>241.17</v>
      </c>
      <c r="N65" s="274">
        <v>301.45999999999998</v>
      </c>
    </row>
    <row r="66" spans="1:14" ht="13.5" thickBot="1">
      <c r="A66" s="266" t="s">
        <v>5583</v>
      </c>
      <c r="B66" s="266" t="s">
        <v>5584</v>
      </c>
      <c r="C66" s="266" t="s">
        <v>7543</v>
      </c>
      <c r="D66" s="266" t="s">
        <v>7544</v>
      </c>
      <c r="E66" s="266" t="s">
        <v>5778</v>
      </c>
      <c r="F66" s="273">
        <v>40364</v>
      </c>
      <c r="G66" s="266" t="s">
        <v>5605</v>
      </c>
      <c r="H66" s="266" t="s">
        <v>1163</v>
      </c>
      <c r="I66" s="266" t="s">
        <v>3749</v>
      </c>
      <c r="J66" s="266" t="s">
        <v>1164</v>
      </c>
      <c r="K66" s="266" t="s">
        <v>1165</v>
      </c>
      <c r="L66" s="273">
        <v>40364</v>
      </c>
      <c r="M66" s="274">
        <v>239.84</v>
      </c>
      <c r="N66" s="274">
        <v>299.8</v>
      </c>
    </row>
    <row r="67" spans="1:14" ht="13.5" thickBot="1">
      <c r="A67" s="266" t="s">
        <v>5583</v>
      </c>
      <c r="B67" s="266" t="s">
        <v>5584</v>
      </c>
      <c r="C67" s="266" t="s">
        <v>7543</v>
      </c>
      <c r="D67" s="266" t="s">
        <v>7544</v>
      </c>
      <c r="E67" s="266" t="s">
        <v>5778</v>
      </c>
      <c r="F67" s="273">
        <v>40364</v>
      </c>
      <c r="G67" s="266" t="s">
        <v>5605</v>
      </c>
      <c r="H67" s="266" t="s">
        <v>1166</v>
      </c>
      <c r="I67" s="266" t="s">
        <v>3749</v>
      </c>
      <c r="J67" s="266" t="s">
        <v>1167</v>
      </c>
      <c r="K67" s="266" t="s">
        <v>1165</v>
      </c>
      <c r="L67" s="273">
        <v>40364</v>
      </c>
      <c r="M67" s="274">
        <v>281.17</v>
      </c>
      <c r="N67" s="274">
        <v>351.46</v>
      </c>
    </row>
    <row r="68" spans="1:14" ht="13.5" thickBot="1">
      <c r="A68" s="266" t="s">
        <v>5583</v>
      </c>
      <c r="B68" s="266" t="s">
        <v>5584</v>
      </c>
      <c r="C68" s="266" t="s">
        <v>7543</v>
      </c>
      <c r="D68" s="266" t="s">
        <v>7544</v>
      </c>
      <c r="E68" s="266" t="s">
        <v>5778</v>
      </c>
      <c r="F68" s="273">
        <v>40364</v>
      </c>
      <c r="G68" s="266" t="s">
        <v>5605</v>
      </c>
      <c r="H68" s="266" t="s">
        <v>1168</v>
      </c>
      <c r="I68" s="266" t="s">
        <v>3749</v>
      </c>
      <c r="J68" s="266" t="s">
        <v>1169</v>
      </c>
      <c r="K68" s="266" t="s">
        <v>1165</v>
      </c>
      <c r="L68" s="273">
        <v>40364</v>
      </c>
      <c r="M68" s="274">
        <v>264.98</v>
      </c>
      <c r="N68" s="274">
        <v>331.23</v>
      </c>
    </row>
    <row r="69" spans="1:14" ht="13.5" thickBot="1">
      <c r="A69" s="266" t="s">
        <v>5583</v>
      </c>
      <c r="B69" s="266" t="s">
        <v>5584</v>
      </c>
      <c r="C69" s="266" t="s">
        <v>7543</v>
      </c>
      <c r="D69" s="266" t="s">
        <v>7544</v>
      </c>
      <c r="E69" s="266" t="s">
        <v>5778</v>
      </c>
      <c r="F69" s="273">
        <v>40364</v>
      </c>
      <c r="G69" s="266" t="s">
        <v>5605</v>
      </c>
      <c r="H69" s="266" t="s">
        <v>1170</v>
      </c>
      <c r="I69" s="266" t="s">
        <v>3749</v>
      </c>
      <c r="J69" s="266" t="s">
        <v>1171</v>
      </c>
      <c r="K69" s="266" t="s">
        <v>1165</v>
      </c>
      <c r="L69" s="273">
        <v>40364</v>
      </c>
      <c r="M69" s="274">
        <v>170.38</v>
      </c>
      <c r="N69" s="274">
        <v>212.98</v>
      </c>
    </row>
    <row r="70" spans="1:14" ht="13.5" thickBot="1">
      <c r="A70" s="266" t="s">
        <v>5583</v>
      </c>
      <c r="B70" s="266" t="s">
        <v>5584</v>
      </c>
      <c r="C70" s="266" t="s">
        <v>7543</v>
      </c>
      <c r="D70" s="266" t="s">
        <v>7544</v>
      </c>
      <c r="E70" s="266" t="s">
        <v>5778</v>
      </c>
      <c r="F70" s="273">
        <v>40364</v>
      </c>
      <c r="G70" s="266" t="s">
        <v>5605</v>
      </c>
      <c r="H70" s="266" t="s">
        <v>1172</v>
      </c>
      <c r="I70" s="266" t="s">
        <v>3763</v>
      </c>
      <c r="J70" s="266" t="s">
        <v>1173</v>
      </c>
      <c r="K70" s="266" t="s">
        <v>1165</v>
      </c>
      <c r="L70" s="273">
        <v>40364</v>
      </c>
      <c r="M70" s="274">
        <v>246.74</v>
      </c>
      <c r="N70" s="274">
        <v>308.43</v>
      </c>
    </row>
    <row r="71" spans="1:14" ht="13.5" thickBot="1">
      <c r="A71" s="266" t="s">
        <v>5583</v>
      </c>
      <c r="B71" s="266" t="s">
        <v>5584</v>
      </c>
      <c r="C71" s="266" t="s">
        <v>7543</v>
      </c>
      <c r="D71" s="266" t="s">
        <v>7544</v>
      </c>
      <c r="E71" s="266" t="s">
        <v>5778</v>
      </c>
      <c r="F71" s="273">
        <v>40364</v>
      </c>
      <c r="G71" s="266" t="s">
        <v>5605</v>
      </c>
      <c r="H71" s="266" t="s">
        <v>1174</v>
      </c>
      <c r="I71" s="266" t="s">
        <v>3749</v>
      </c>
      <c r="J71" s="266" t="s">
        <v>1175</v>
      </c>
      <c r="K71" s="266" t="s">
        <v>1165</v>
      </c>
      <c r="L71" s="273">
        <v>40364</v>
      </c>
      <c r="M71" s="274">
        <v>245.65</v>
      </c>
      <c r="N71" s="274">
        <v>307.06</v>
      </c>
    </row>
    <row r="72" spans="1:14" ht="13.5" thickBot="1">
      <c r="A72" s="266" t="s">
        <v>5583</v>
      </c>
      <c r="B72" s="266" t="s">
        <v>5584</v>
      </c>
      <c r="C72" s="266" t="s">
        <v>7543</v>
      </c>
      <c r="D72" s="266" t="s">
        <v>7544</v>
      </c>
      <c r="E72" s="266" t="s">
        <v>5778</v>
      </c>
      <c r="F72" s="273">
        <v>40364</v>
      </c>
      <c r="G72" s="266" t="s">
        <v>5605</v>
      </c>
      <c r="H72" s="266" t="s">
        <v>1176</v>
      </c>
      <c r="I72" s="266" t="s">
        <v>3749</v>
      </c>
      <c r="J72" s="266" t="s">
        <v>1177</v>
      </c>
      <c r="K72" s="266" t="s">
        <v>1165</v>
      </c>
      <c r="L72" s="273">
        <v>40364</v>
      </c>
      <c r="M72" s="274">
        <v>190.9</v>
      </c>
      <c r="N72" s="274">
        <v>238.63</v>
      </c>
    </row>
    <row r="73" spans="1:14" ht="13.5" thickBot="1">
      <c r="A73" s="266" t="s">
        <v>5583</v>
      </c>
      <c r="B73" s="266" t="s">
        <v>5584</v>
      </c>
      <c r="C73" s="266" t="s">
        <v>7543</v>
      </c>
      <c r="D73" s="266" t="s">
        <v>7544</v>
      </c>
      <c r="E73" s="266" t="s">
        <v>5778</v>
      </c>
      <c r="F73" s="273">
        <v>40364</v>
      </c>
      <c r="G73" s="266" t="s">
        <v>5605</v>
      </c>
      <c r="H73" s="266" t="s">
        <v>1178</v>
      </c>
      <c r="I73" s="266" t="s">
        <v>3749</v>
      </c>
      <c r="J73" s="266" t="s">
        <v>1179</v>
      </c>
      <c r="K73" s="266" t="s">
        <v>1165</v>
      </c>
      <c r="L73" s="273">
        <v>40364</v>
      </c>
      <c r="M73" s="274">
        <v>161.62</v>
      </c>
      <c r="N73" s="274">
        <v>202.03</v>
      </c>
    </row>
    <row r="74" spans="1:14" ht="13.5" thickBot="1">
      <c r="A74" s="266" t="s">
        <v>5583</v>
      </c>
      <c r="B74" s="266" t="s">
        <v>5584</v>
      </c>
      <c r="C74" s="266" t="s">
        <v>7543</v>
      </c>
      <c r="D74" s="266" t="s">
        <v>7544</v>
      </c>
      <c r="E74" s="266" t="s">
        <v>5778</v>
      </c>
      <c r="F74" s="273">
        <v>40364</v>
      </c>
      <c r="G74" s="266" t="s">
        <v>5605</v>
      </c>
      <c r="H74" s="266" t="s">
        <v>1180</v>
      </c>
      <c r="I74" s="266" t="s">
        <v>3749</v>
      </c>
      <c r="J74" s="266" t="s">
        <v>1181</v>
      </c>
      <c r="K74" s="266" t="s">
        <v>1165</v>
      </c>
      <c r="L74" s="273">
        <v>40364</v>
      </c>
      <c r="M74" s="274">
        <v>169.98</v>
      </c>
      <c r="N74" s="274">
        <v>212.48</v>
      </c>
    </row>
    <row r="75" spans="1:14" ht="13.5" thickBot="1">
      <c r="A75" s="266" t="s">
        <v>5583</v>
      </c>
      <c r="B75" s="266" t="s">
        <v>5584</v>
      </c>
      <c r="C75" s="266" t="s">
        <v>7543</v>
      </c>
      <c r="D75" s="266" t="s">
        <v>7544</v>
      </c>
      <c r="E75" s="266" t="s">
        <v>5778</v>
      </c>
      <c r="F75" s="273">
        <v>40364</v>
      </c>
      <c r="G75" s="266" t="s">
        <v>5605</v>
      </c>
      <c r="H75" s="266" t="s">
        <v>1182</v>
      </c>
      <c r="I75" s="266" t="s">
        <v>3749</v>
      </c>
      <c r="J75" s="266" t="s">
        <v>1183</v>
      </c>
      <c r="K75" s="266" t="s">
        <v>1165</v>
      </c>
      <c r="L75" s="273">
        <v>40364</v>
      </c>
      <c r="M75" s="274">
        <v>162.56</v>
      </c>
      <c r="N75" s="274">
        <v>203.2</v>
      </c>
    </row>
    <row r="76" spans="1:14" ht="13.5" thickBot="1">
      <c r="A76" s="266" t="s">
        <v>5583</v>
      </c>
      <c r="B76" s="266" t="s">
        <v>5584</v>
      </c>
      <c r="C76" s="266" t="s">
        <v>7543</v>
      </c>
      <c r="D76" s="266" t="s">
        <v>7544</v>
      </c>
      <c r="E76" s="266" t="s">
        <v>5778</v>
      </c>
      <c r="F76" s="273">
        <v>40364</v>
      </c>
      <c r="G76" s="266" t="s">
        <v>5605</v>
      </c>
      <c r="H76" s="266" t="s">
        <v>1184</v>
      </c>
      <c r="I76" s="266" t="s">
        <v>3749</v>
      </c>
      <c r="J76" s="266" t="s">
        <v>1185</v>
      </c>
      <c r="K76" s="266" t="s">
        <v>1165</v>
      </c>
      <c r="L76" s="273">
        <v>40364</v>
      </c>
      <c r="M76" s="274">
        <v>194.97</v>
      </c>
      <c r="N76" s="274">
        <v>243.71</v>
      </c>
    </row>
    <row r="77" spans="1:14" ht="13.5" thickBot="1">
      <c r="A77" s="266" t="s">
        <v>5583</v>
      </c>
      <c r="B77" s="266" t="s">
        <v>5584</v>
      </c>
      <c r="C77" s="266" t="s">
        <v>7543</v>
      </c>
      <c r="D77" s="266" t="s">
        <v>7544</v>
      </c>
      <c r="E77" s="266" t="s">
        <v>5778</v>
      </c>
      <c r="F77" s="273">
        <v>40386</v>
      </c>
      <c r="G77" s="266" t="s">
        <v>5605</v>
      </c>
      <c r="H77" s="266" t="s">
        <v>1186</v>
      </c>
      <c r="I77" s="266" t="s">
        <v>3749</v>
      </c>
      <c r="J77" s="266" t="s">
        <v>1187</v>
      </c>
      <c r="K77" s="266" t="s">
        <v>1188</v>
      </c>
      <c r="L77" s="273">
        <v>40386</v>
      </c>
      <c r="M77" s="274">
        <v>277.94</v>
      </c>
      <c r="N77" s="274">
        <v>347.43</v>
      </c>
    </row>
    <row r="78" spans="1:14" ht="13.5" thickBot="1">
      <c r="A78" s="266" t="s">
        <v>5583</v>
      </c>
      <c r="B78" s="266" t="s">
        <v>5584</v>
      </c>
      <c r="C78" s="266" t="s">
        <v>7543</v>
      </c>
      <c r="D78" s="266" t="s">
        <v>7544</v>
      </c>
      <c r="E78" s="266" t="s">
        <v>5778</v>
      </c>
      <c r="F78" s="273">
        <v>40386</v>
      </c>
      <c r="G78" s="266" t="s">
        <v>5605</v>
      </c>
      <c r="H78" s="266" t="s">
        <v>1189</v>
      </c>
      <c r="I78" s="266" t="s">
        <v>3782</v>
      </c>
      <c r="J78" s="266" t="s">
        <v>1190</v>
      </c>
      <c r="K78" s="266" t="s">
        <v>1188</v>
      </c>
      <c r="L78" s="273">
        <v>40386</v>
      </c>
      <c r="M78" s="274">
        <v>207.88</v>
      </c>
      <c r="N78" s="274">
        <v>259.85000000000002</v>
      </c>
    </row>
    <row r="79" spans="1:14" ht="13.5" thickBot="1">
      <c r="A79" s="266" t="s">
        <v>5583</v>
      </c>
      <c r="B79" s="266" t="s">
        <v>5584</v>
      </c>
      <c r="C79" s="266" t="s">
        <v>7543</v>
      </c>
      <c r="D79" s="266" t="s">
        <v>7544</v>
      </c>
      <c r="E79" s="266" t="s">
        <v>5778</v>
      </c>
      <c r="F79" s="273">
        <v>40386</v>
      </c>
      <c r="G79" s="266" t="s">
        <v>5605</v>
      </c>
      <c r="H79" s="266" t="s">
        <v>1191</v>
      </c>
      <c r="I79" s="266" t="s">
        <v>1105</v>
      </c>
      <c r="J79" s="266" t="s">
        <v>1192</v>
      </c>
      <c r="K79" s="266" t="s">
        <v>1188</v>
      </c>
      <c r="L79" s="273">
        <v>40386</v>
      </c>
      <c r="M79" s="274">
        <v>18.98</v>
      </c>
      <c r="N79" s="274">
        <v>23.73</v>
      </c>
    </row>
    <row r="80" spans="1:14" ht="13.5" thickBot="1">
      <c r="A80" s="266" t="s">
        <v>5583</v>
      </c>
      <c r="B80" s="266" t="s">
        <v>5584</v>
      </c>
      <c r="C80" s="266" t="s">
        <v>7543</v>
      </c>
      <c r="D80" s="266" t="s">
        <v>7544</v>
      </c>
      <c r="E80" s="266" t="s">
        <v>5778</v>
      </c>
      <c r="F80" s="273">
        <v>40386</v>
      </c>
      <c r="G80" s="266" t="s">
        <v>5605</v>
      </c>
      <c r="H80" s="266" t="s">
        <v>1193</v>
      </c>
      <c r="I80" s="266" t="s">
        <v>3749</v>
      </c>
      <c r="J80" s="266" t="s">
        <v>1194</v>
      </c>
      <c r="K80" s="266" t="s">
        <v>1188</v>
      </c>
      <c r="L80" s="273">
        <v>40386</v>
      </c>
      <c r="M80" s="274">
        <v>247.32</v>
      </c>
      <c r="N80" s="274">
        <v>309.14999999999998</v>
      </c>
    </row>
    <row r="81" spans="1:14" ht="13.5" thickBot="1">
      <c r="A81" s="266" t="s">
        <v>5583</v>
      </c>
      <c r="B81" s="266" t="s">
        <v>5584</v>
      </c>
      <c r="C81" s="266" t="s">
        <v>7543</v>
      </c>
      <c r="D81" s="266" t="s">
        <v>7544</v>
      </c>
      <c r="E81" s="266" t="s">
        <v>5778</v>
      </c>
      <c r="F81" s="273">
        <v>40386</v>
      </c>
      <c r="G81" s="266" t="s">
        <v>5605</v>
      </c>
      <c r="H81" s="266" t="s">
        <v>1195</v>
      </c>
      <c r="I81" s="266" t="s">
        <v>3749</v>
      </c>
      <c r="J81" s="266" t="s">
        <v>1196</v>
      </c>
      <c r="K81" s="266" t="s">
        <v>1188</v>
      </c>
      <c r="L81" s="273">
        <v>40386</v>
      </c>
      <c r="M81" s="274">
        <v>278.74</v>
      </c>
      <c r="N81" s="274">
        <v>348.43</v>
      </c>
    </row>
    <row r="82" spans="1:14" ht="13.5" thickBot="1">
      <c r="A82" s="266" t="s">
        <v>5583</v>
      </c>
      <c r="B82" s="266" t="s">
        <v>5584</v>
      </c>
      <c r="C82" s="266" t="s">
        <v>7543</v>
      </c>
      <c r="D82" s="266" t="s">
        <v>7544</v>
      </c>
      <c r="E82" s="266" t="s">
        <v>5778</v>
      </c>
      <c r="F82" s="273">
        <v>40386</v>
      </c>
      <c r="G82" s="266" t="s">
        <v>5605</v>
      </c>
      <c r="H82" s="266" t="s">
        <v>1197</v>
      </c>
      <c r="I82" s="266" t="s">
        <v>3749</v>
      </c>
      <c r="J82" s="266" t="s">
        <v>1198</v>
      </c>
      <c r="K82" s="266" t="s">
        <v>1188</v>
      </c>
      <c r="L82" s="273">
        <v>40386</v>
      </c>
      <c r="M82" s="274">
        <v>224.91</v>
      </c>
      <c r="N82" s="274">
        <v>281.14</v>
      </c>
    </row>
    <row r="83" spans="1:14" ht="13.5" thickBot="1">
      <c r="A83" s="266" t="s">
        <v>5583</v>
      </c>
      <c r="B83" s="266" t="s">
        <v>5584</v>
      </c>
      <c r="C83" s="266" t="s">
        <v>7543</v>
      </c>
      <c r="D83" s="266" t="s">
        <v>7544</v>
      </c>
      <c r="E83" s="266" t="s">
        <v>5778</v>
      </c>
      <c r="F83" s="273">
        <v>40386</v>
      </c>
      <c r="G83" s="266" t="s">
        <v>5605</v>
      </c>
      <c r="H83" s="266" t="s">
        <v>1199</v>
      </c>
      <c r="I83" s="266" t="s">
        <v>3749</v>
      </c>
      <c r="J83" s="266" t="s">
        <v>1200</v>
      </c>
      <c r="K83" s="266" t="s">
        <v>1188</v>
      </c>
      <c r="L83" s="273">
        <v>40386</v>
      </c>
      <c r="M83" s="274">
        <v>267.52999999999997</v>
      </c>
      <c r="N83" s="274">
        <v>334.41</v>
      </c>
    </row>
    <row r="84" spans="1:14" ht="13.5" thickBot="1">
      <c r="A84" s="266" t="s">
        <v>5583</v>
      </c>
      <c r="B84" s="266" t="s">
        <v>5584</v>
      </c>
      <c r="C84" s="266" t="s">
        <v>7543</v>
      </c>
      <c r="D84" s="266" t="s">
        <v>7544</v>
      </c>
      <c r="E84" s="266" t="s">
        <v>5778</v>
      </c>
      <c r="F84" s="273">
        <v>40386</v>
      </c>
      <c r="G84" s="266" t="s">
        <v>5605</v>
      </c>
      <c r="H84" s="266" t="s">
        <v>1201</v>
      </c>
      <c r="I84" s="266" t="s">
        <v>3749</v>
      </c>
      <c r="J84" s="266" t="s">
        <v>1202</v>
      </c>
      <c r="K84" s="266" t="s">
        <v>1188</v>
      </c>
      <c r="L84" s="273">
        <v>40386</v>
      </c>
      <c r="M84" s="274">
        <v>276.61</v>
      </c>
      <c r="N84" s="274">
        <v>345.76</v>
      </c>
    </row>
    <row r="85" spans="1:14" ht="13.5" thickBot="1">
      <c r="A85" s="266" t="s">
        <v>5583</v>
      </c>
      <c r="B85" s="266" t="s">
        <v>5584</v>
      </c>
      <c r="C85" s="266" t="s">
        <v>7543</v>
      </c>
      <c r="D85" s="266" t="s">
        <v>7544</v>
      </c>
      <c r="E85" s="266" t="s">
        <v>5778</v>
      </c>
      <c r="F85" s="273">
        <v>40416</v>
      </c>
      <c r="G85" s="266" t="s">
        <v>5605</v>
      </c>
      <c r="H85" s="266" t="s">
        <v>1203</v>
      </c>
      <c r="I85" s="266" t="s">
        <v>3749</v>
      </c>
      <c r="J85" s="266" t="s">
        <v>1204</v>
      </c>
      <c r="K85" s="266" t="s">
        <v>1205</v>
      </c>
      <c r="L85" s="273">
        <v>40416</v>
      </c>
      <c r="M85" s="274">
        <v>285.3</v>
      </c>
      <c r="N85" s="274">
        <v>356.63</v>
      </c>
    </row>
    <row r="86" spans="1:14" ht="13.5" thickBot="1">
      <c r="A86" s="266" t="s">
        <v>5583</v>
      </c>
      <c r="B86" s="266" t="s">
        <v>5584</v>
      </c>
      <c r="C86" s="266" t="s">
        <v>7543</v>
      </c>
      <c r="D86" s="266" t="s">
        <v>7544</v>
      </c>
      <c r="E86" s="266" t="s">
        <v>5778</v>
      </c>
      <c r="F86" s="273">
        <v>40416</v>
      </c>
      <c r="G86" s="266" t="s">
        <v>5605</v>
      </c>
      <c r="H86" s="266" t="s">
        <v>1206</v>
      </c>
      <c r="I86" s="266" t="s">
        <v>3749</v>
      </c>
      <c r="J86" s="266" t="s">
        <v>1207</v>
      </c>
      <c r="K86" s="266" t="s">
        <v>1205</v>
      </c>
      <c r="L86" s="273">
        <v>40416</v>
      </c>
      <c r="M86" s="274">
        <v>287.12</v>
      </c>
      <c r="N86" s="274">
        <v>358.9</v>
      </c>
    </row>
    <row r="87" spans="1:14" ht="13.5" thickBot="1">
      <c r="A87" s="266" t="s">
        <v>5583</v>
      </c>
      <c r="B87" s="266" t="s">
        <v>5584</v>
      </c>
      <c r="C87" s="266" t="s">
        <v>7543</v>
      </c>
      <c r="D87" s="266" t="s">
        <v>7544</v>
      </c>
      <c r="E87" s="266" t="s">
        <v>5778</v>
      </c>
      <c r="F87" s="273">
        <v>40416</v>
      </c>
      <c r="G87" s="266" t="s">
        <v>5605</v>
      </c>
      <c r="H87" s="266" t="s">
        <v>1208</v>
      </c>
      <c r="I87" s="266" t="s">
        <v>3749</v>
      </c>
      <c r="J87" s="266" t="s">
        <v>1209</v>
      </c>
      <c r="K87" s="266" t="s">
        <v>1205</v>
      </c>
      <c r="L87" s="273">
        <v>40416</v>
      </c>
      <c r="M87" s="274">
        <v>281.82</v>
      </c>
      <c r="N87" s="274">
        <v>352.28</v>
      </c>
    </row>
    <row r="88" spans="1:14" ht="13.5" thickBot="1">
      <c r="A88" s="266" t="s">
        <v>5583</v>
      </c>
      <c r="B88" s="266" t="s">
        <v>5584</v>
      </c>
      <c r="C88" s="266" t="s">
        <v>7543</v>
      </c>
      <c r="D88" s="266" t="s">
        <v>7544</v>
      </c>
      <c r="E88" s="266" t="s">
        <v>5778</v>
      </c>
      <c r="F88" s="273">
        <v>40416</v>
      </c>
      <c r="G88" s="266" t="s">
        <v>5605</v>
      </c>
      <c r="H88" s="266" t="s">
        <v>1210</v>
      </c>
      <c r="I88" s="266" t="s">
        <v>3763</v>
      </c>
      <c r="J88" s="266" t="s">
        <v>1211</v>
      </c>
      <c r="K88" s="266" t="s">
        <v>1205</v>
      </c>
      <c r="L88" s="273">
        <v>40416</v>
      </c>
      <c r="M88" s="274">
        <v>224.46</v>
      </c>
      <c r="N88" s="274">
        <v>280.58</v>
      </c>
    </row>
    <row r="89" spans="1:14" ht="13.5" thickBot="1">
      <c r="A89" s="266" t="s">
        <v>5583</v>
      </c>
      <c r="B89" s="266" t="s">
        <v>5584</v>
      </c>
      <c r="C89" s="266" t="s">
        <v>7543</v>
      </c>
      <c r="D89" s="266" t="s">
        <v>7544</v>
      </c>
      <c r="E89" s="266" t="s">
        <v>5778</v>
      </c>
      <c r="F89" s="273">
        <v>40416</v>
      </c>
      <c r="G89" s="266" t="s">
        <v>5605</v>
      </c>
      <c r="H89" s="266" t="s">
        <v>1212</v>
      </c>
      <c r="I89" s="266" t="s">
        <v>3763</v>
      </c>
      <c r="J89" s="266" t="s">
        <v>1213</v>
      </c>
      <c r="K89" s="266" t="s">
        <v>1205</v>
      </c>
      <c r="L89" s="273">
        <v>40416</v>
      </c>
      <c r="M89" s="274">
        <v>252.95</v>
      </c>
      <c r="N89" s="274">
        <v>316.19</v>
      </c>
    </row>
    <row r="90" spans="1:14" ht="13.5" thickBot="1">
      <c r="A90" s="266" t="s">
        <v>5583</v>
      </c>
      <c r="B90" s="266" t="s">
        <v>5584</v>
      </c>
      <c r="C90" s="266" t="s">
        <v>7543</v>
      </c>
      <c r="D90" s="266" t="s">
        <v>7544</v>
      </c>
      <c r="E90" s="266" t="s">
        <v>5778</v>
      </c>
      <c r="F90" s="273">
        <v>40416</v>
      </c>
      <c r="G90" s="266" t="s">
        <v>5605</v>
      </c>
      <c r="H90" s="266" t="s">
        <v>1214</v>
      </c>
      <c r="I90" s="266" t="s">
        <v>3749</v>
      </c>
      <c r="J90" s="266" t="s">
        <v>1215</v>
      </c>
      <c r="K90" s="266" t="s">
        <v>1205</v>
      </c>
      <c r="L90" s="273">
        <v>40416</v>
      </c>
      <c r="M90" s="274">
        <v>255.46</v>
      </c>
      <c r="N90" s="274">
        <v>319.33</v>
      </c>
    </row>
    <row r="91" spans="1:14" ht="13.5" thickBot="1">
      <c r="A91" s="266" t="s">
        <v>5583</v>
      </c>
      <c r="B91" s="266" t="s">
        <v>5584</v>
      </c>
      <c r="C91" s="266" t="s">
        <v>7543</v>
      </c>
      <c r="D91" s="266" t="s">
        <v>7544</v>
      </c>
      <c r="E91" s="266" t="s">
        <v>5778</v>
      </c>
      <c r="F91" s="273">
        <v>40416</v>
      </c>
      <c r="G91" s="266" t="s">
        <v>5605</v>
      </c>
      <c r="H91" s="266" t="s">
        <v>1216</v>
      </c>
      <c r="I91" s="266" t="s">
        <v>3749</v>
      </c>
      <c r="J91" s="266" t="s">
        <v>1217</v>
      </c>
      <c r="K91" s="266" t="s">
        <v>1205</v>
      </c>
      <c r="L91" s="273">
        <v>40416</v>
      </c>
      <c r="M91" s="274">
        <v>245.66</v>
      </c>
      <c r="N91" s="274">
        <v>307.08</v>
      </c>
    </row>
    <row r="92" spans="1:14" ht="13.5" thickBot="1">
      <c r="A92" s="266" t="s">
        <v>5583</v>
      </c>
      <c r="B92" s="266" t="s">
        <v>5584</v>
      </c>
      <c r="C92" s="266" t="s">
        <v>7543</v>
      </c>
      <c r="D92" s="266" t="s">
        <v>7544</v>
      </c>
      <c r="E92" s="266" t="s">
        <v>5778</v>
      </c>
      <c r="F92" s="273">
        <v>40416</v>
      </c>
      <c r="G92" s="266" t="s">
        <v>5605</v>
      </c>
      <c r="H92" s="266" t="s">
        <v>1218</v>
      </c>
      <c r="I92" s="266" t="s">
        <v>3749</v>
      </c>
      <c r="J92" s="266" t="s">
        <v>1219</v>
      </c>
      <c r="K92" s="266" t="s">
        <v>1205</v>
      </c>
      <c r="L92" s="273">
        <v>40416</v>
      </c>
      <c r="M92" s="274">
        <v>240.18</v>
      </c>
      <c r="N92" s="274">
        <v>300.23</v>
      </c>
    </row>
    <row r="93" spans="1:14" ht="13.5" thickBot="1">
      <c r="A93" s="266" t="s">
        <v>5583</v>
      </c>
      <c r="B93" s="266" t="s">
        <v>5584</v>
      </c>
      <c r="C93" s="266" t="s">
        <v>7543</v>
      </c>
      <c r="D93" s="266" t="s">
        <v>7544</v>
      </c>
      <c r="E93" s="266" t="s">
        <v>5778</v>
      </c>
      <c r="F93" s="273">
        <v>40416</v>
      </c>
      <c r="G93" s="266" t="s">
        <v>5605</v>
      </c>
      <c r="H93" s="266" t="s">
        <v>1220</v>
      </c>
      <c r="I93" s="266" t="s">
        <v>3749</v>
      </c>
      <c r="J93" s="266" t="s">
        <v>1221</v>
      </c>
      <c r="K93" s="266" t="s">
        <v>1205</v>
      </c>
      <c r="L93" s="273">
        <v>40416</v>
      </c>
      <c r="M93" s="274">
        <v>225.26</v>
      </c>
      <c r="N93" s="274">
        <v>281.58</v>
      </c>
    </row>
    <row r="94" spans="1:14" ht="13.5" thickBot="1">
      <c r="A94" s="266" t="s">
        <v>5583</v>
      </c>
      <c r="B94" s="266" t="s">
        <v>5584</v>
      </c>
      <c r="C94" s="266" t="s">
        <v>7543</v>
      </c>
      <c r="D94" s="266" t="s">
        <v>7544</v>
      </c>
      <c r="E94" s="266" t="s">
        <v>5778</v>
      </c>
      <c r="F94" s="273">
        <v>40416</v>
      </c>
      <c r="G94" s="266" t="s">
        <v>5605</v>
      </c>
      <c r="H94" s="266" t="s">
        <v>1222</v>
      </c>
      <c r="I94" s="266" t="s">
        <v>3749</v>
      </c>
      <c r="J94" s="266" t="s">
        <v>1223</v>
      </c>
      <c r="K94" s="266" t="s">
        <v>1205</v>
      </c>
      <c r="L94" s="273">
        <v>40416</v>
      </c>
      <c r="M94" s="274">
        <v>149.62</v>
      </c>
      <c r="N94" s="274">
        <v>187.03</v>
      </c>
    </row>
    <row r="95" spans="1:14" ht="13.5" thickBot="1">
      <c r="A95" s="266" t="s">
        <v>5583</v>
      </c>
      <c r="B95" s="266" t="s">
        <v>5584</v>
      </c>
      <c r="C95" s="266" t="s">
        <v>7543</v>
      </c>
      <c r="D95" s="266" t="s">
        <v>7544</v>
      </c>
      <c r="E95" s="266" t="s">
        <v>5778</v>
      </c>
      <c r="F95" s="273">
        <v>40416</v>
      </c>
      <c r="G95" s="266" t="s">
        <v>5605</v>
      </c>
      <c r="H95" s="266" t="s">
        <v>1224</v>
      </c>
      <c r="I95" s="266" t="s">
        <v>3749</v>
      </c>
      <c r="J95" s="266" t="s">
        <v>1225</v>
      </c>
      <c r="K95" s="266" t="s">
        <v>1205</v>
      </c>
      <c r="L95" s="273">
        <v>40416</v>
      </c>
      <c r="M95" s="274">
        <v>268.05</v>
      </c>
      <c r="N95" s="274">
        <v>335.06</v>
      </c>
    </row>
    <row r="96" spans="1:14" ht="13.5" thickBot="1">
      <c r="A96" s="266" t="s">
        <v>5583</v>
      </c>
      <c r="B96" s="266" t="s">
        <v>5584</v>
      </c>
      <c r="C96" s="266" t="s">
        <v>7543</v>
      </c>
      <c r="D96" s="266" t="s">
        <v>7544</v>
      </c>
      <c r="E96" s="266" t="s">
        <v>5778</v>
      </c>
      <c r="F96" s="273">
        <v>40448</v>
      </c>
      <c r="G96" s="266" t="s">
        <v>5605</v>
      </c>
      <c r="H96" s="266" t="s">
        <v>1226</v>
      </c>
      <c r="I96" s="266" t="s">
        <v>3749</v>
      </c>
      <c r="J96" s="266" t="s">
        <v>1227</v>
      </c>
      <c r="K96" s="266" t="s">
        <v>1228</v>
      </c>
      <c r="L96" s="273">
        <v>40448</v>
      </c>
      <c r="M96" s="274">
        <v>267.85000000000002</v>
      </c>
      <c r="N96" s="274">
        <v>334.81</v>
      </c>
    </row>
    <row r="97" spans="1:14" ht="13.5" thickBot="1">
      <c r="A97" s="266" t="s">
        <v>5583</v>
      </c>
      <c r="B97" s="266" t="s">
        <v>5584</v>
      </c>
      <c r="C97" s="266" t="s">
        <v>7543</v>
      </c>
      <c r="D97" s="266" t="s">
        <v>7544</v>
      </c>
      <c r="E97" s="266" t="s">
        <v>5778</v>
      </c>
      <c r="F97" s="273">
        <v>40448</v>
      </c>
      <c r="G97" s="266" t="s">
        <v>5605</v>
      </c>
      <c r="H97" s="266" t="s">
        <v>1229</v>
      </c>
      <c r="I97" s="266" t="s">
        <v>3749</v>
      </c>
      <c r="J97" s="266" t="s">
        <v>1230</v>
      </c>
      <c r="K97" s="266" t="s">
        <v>1228</v>
      </c>
      <c r="L97" s="273">
        <v>40448</v>
      </c>
      <c r="M97" s="274">
        <v>292.04000000000002</v>
      </c>
      <c r="N97" s="274">
        <v>365.05</v>
      </c>
    </row>
    <row r="98" spans="1:14" ht="13.5" thickBot="1">
      <c r="A98" s="266" t="s">
        <v>5583</v>
      </c>
      <c r="B98" s="266" t="s">
        <v>5584</v>
      </c>
      <c r="C98" s="266" t="s">
        <v>7543</v>
      </c>
      <c r="D98" s="266" t="s">
        <v>7544</v>
      </c>
      <c r="E98" s="266" t="s">
        <v>5778</v>
      </c>
      <c r="F98" s="273">
        <v>40448</v>
      </c>
      <c r="G98" s="266" t="s">
        <v>5605</v>
      </c>
      <c r="H98" s="266" t="s">
        <v>1231</v>
      </c>
      <c r="I98" s="266" t="s">
        <v>3749</v>
      </c>
      <c r="J98" s="266" t="s">
        <v>1232</v>
      </c>
      <c r="K98" s="266" t="s">
        <v>1228</v>
      </c>
      <c r="L98" s="273">
        <v>40448</v>
      </c>
      <c r="M98" s="274">
        <v>202.5</v>
      </c>
      <c r="N98" s="274">
        <v>253.13</v>
      </c>
    </row>
    <row r="99" spans="1:14" ht="13.5" thickBot="1">
      <c r="A99" s="266" t="s">
        <v>5583</v>
      </c>
      <c r="B99" s="266" t="s">
        <v>5584</v>
      </c>
      <c r="C99" s="266" t="s">
        <v>7543</v>
      </c>
      <c r="D99" s="266" t="s">
        <v>7544</v>
      </c>
      <c r="E99" s="266" t="s">
        <v>5778</v>
      </c>
      <c r="F99" s="273">
        <v>40448</v>
      </c>
      <c r="G99" s="266" t="s">
        <v>5605</v>
      </c>
      <c r="H99" s="266" t="s">
        <v>1233</v>
      </c>
      <c r="I99" s="266" t="s">
        <v>3749</v>
      </c>
      <c r="J99" s="266" t="s">
        <v>1234</v>
      </c>
      <c r="K99" s="266" t="s">
        <v>1228</v>
      </c>
      <c r="L99" s="273">
        <v>40448</v>
      </c>
      <c r="M99" s="274">
        <v>279.64999999999998</v>
      </c>
      <c r="N99" s="274">
        <v>349.56</v>
      </c>
    </row>
    <row r="100" spans="1:14" ht="13.5" thickBot="1">
      <c r="A100" s="266" t="s">
        <v>5583</v>
      </c>
      <c r="B100" s="266" t="s">
        <v>5584</v>
      </c>
      <c r="C100" s="266" t="s">
        <v>7543</v>
      </c>
      <c r="D100" s="266" t="s">
        <v>7544</v>
      </c>
      <c r="E100" s="266" t="s">
        <v>5778</v>
      </c>
      <c r="F100" s="273">
        <v>40448</v>
      </c>
      <c r="G100" s="266" t="s">
        <v>5605</v>
      </c>
      <c r="H100" s="266" t="s">
        <v>1235</v>
      </c>
      <c r="I100" s="266" t="s">
        <v>3749</v>
      </c>
      <c r="J100" s="266" t="s">
        <v>1236</v>
      </c>
      <c r="K100" s="266" t="s">
        <v>1228</v>
      </c>
      <c r="L100" s="273">
        <v>40448</v>
      </c>
      <c r="M100" s="274">
        <v>212.22</v>
      </c>
      <c r="N100" s="274">
        <v>265.27999999999997</v>
      </c>
    </row>
    <row r="101" spans="1:14" ht="13.5" thickBot="1">
      <c r="A101" s="266" t="s">
        <v>5583</v>
      </c>
      <c r="B101" s="266" t="s">
        <v>5584</v>
      </c>
      <c r="C101" s="266" t="s">
        <v>7543</v>
      </c>
      <c r="D101" s="266" t="s">
        <v>7544</v>
      </c>
      <c r="E101" s="266" t="s">
        <v>5778</v>
      </c>
      <c r="F101" s="273">
        <v>40448</v>
      </c>
      <c r="G101" s="266" t="s">
        <v>5605</v>
      </c>
      <c r="H101" s="266" t="s">
        <v>1237</v>
      </c>
      <c r="I101" s="266" t="s">
        <v>3749</v>
      </c>
      <c r="J101" s="266" t="s">
        <v>1238</v>
      </c>
      <c r="K101" s="266" t="s">
        <v>1228</v>
      </c>
      <c r="L101" s="273">
        <v>40448</v>
      </c>
      <c r="M101" s="274">
        <v>267.25</v>
      </c>
      <c r="N101" s="274">
        <v>334.06</v>
      </c>
    </row>
    <row r="102" spans="1:14" ht="13.5" thickBot="1">
      <c r="A102" s="266" t="s">
        <v>5583</v>
      </c>
      <c r="B102" s="266" t="s">
        <v>5584</v>
      </c>
      <c r="C102" s="266" t="s">
        <v>7543</v>
      </c>
      <c r="D102" s="266" t="s">
        <v>7544</v>
      </c>
      <c r="E102" s="266" t="s">
        <v>5778</v>
      </c>
      <c r="F102" s="273">
        <v>40448</v>
      </c>
      <c r="G102" s="266" t="s">
        <v>5605</v>
      </c>
      <c r="H102" s="266" t="s">
        <v>1239</v>
      </c>
      <c r="I102" s="266" t="s">
        <v>3749</v>
      </c>
      <c r="J102" s="266" t="s">
        <v>1240</v>
      </c>
      <c r="K102" s="266" t="s">
        <v>1228</v>
      </c>
      <c r="L102" s="273">
        <v>40448</v>
      </c>
      <c r="M102" s="274">
        <v>158.59</v>
      </c>
      <c r="N102" s="274">
        <v>198.24</v>
      </c>
    </row>
    <row r="103" spans="1:14" ht="13.5" thickBot="1">
      <c r="A103" s="266" t="s">
        <v>5583</v>
      </c>
      <c r="B103" s="266" t="s">
        <v>5584</v>
      </c>
      <c r="C103" s="266" t="s">
        <v>7543</v>
      </c>
      <c r="D103" s="266" t="s">
        <v>7544</v>
      </c>
      <c r="E103" s="266" t="s">
        <v>5778</v>
      </c>
      <c r="F103" s="273">
        <v>40448</v>
      </c>
      <c r="G103" s="266" t="s">
        <v>5605</v>
      </c>
      <c r="H103" s="266" t="s">
        <v>1241</v>
      </c>
      <c r="I103" s="266" t="s">
        <v>3749</v>
      </c>
      <c r="J103" s="266" t="s">
        <v>1242</v>
      </c>
      <c r="K103" s="266" t="s">
        <v>1228</v>
      </c>
      <c r="L103" s="273">
        <v>40448</v>
      </c>
      <c r="M103" s="274">
        <v>233.63</v>
      </c>
      <c r="N103" s="274">
        <v>292.04000000000002</v>
      </c>
    </row>
    <row r="104" spans="1:14" ht="13.5" thickBot="1">
      <c r="A104" s="266" t="s">
        <v>5583</v>
      </c>
      <c r="B104" s="266" t="s">
        <v>5584</v>
      </c>
      <c r="C104" s="266" t="s">
        <v>7543</v>
      </c>
      <c r="D104" s="266" t="s">
        <v>7544</v>
      </c>
      <c r="E104" s="266" t="s">
        <v>5778</v>
      </c>
      <c r="F104" s="273">
        <v>40448</v>
      </c>
      <c r="G104" s="266" t="s">
        <v>5605</v>
      </c>
      <c r="H104" s="266" t="s">
        <v>1243</v>
      </c>
      <c r="I104" s="266" t="s">
        <v>3749</v>
      </c>
      <c r="J104" s="266" t="s">
        <v>1244</v>
      </c>
      <c r="K104" s="266" t="s">
        <v>1228</v>
      </c>
      <c r="L104" s="273">
        <v>40448</v>
      </c>
      <c r="M104" s="274">
        <v>17.55</v>
      </c>
      <c r="N104" s="274">
        <v>21.94</v>
      </c>
    </row>
    <row r="105" spans="1:14" ht="13.5" thickBot="1">
      <c r="A105" s="266" t="s">
        <v>5583</v>
      </c>
      <c r="B105" s="266" t="s">
        <v>5584</v>
      </c>
      <c r="C105" s="266" t="s">
        <v>7543</v>
      </c>
      <c r="D105" s="266" t="s">
        <v>7544</v>
      </c>
      <c r="E105" s="266" t="s">
        <v>5778</v>
      </c>
      <c r="F105" s="273">
        <v>40448</v>
      </c>
      <c r="G105" s="266" t="s">
        <v>5605</v>
      </c>
      <c r="H105" s="266" t="s">
        <v>1245</v>
      </c>
      <c r="I105" s="266" t="s">
        <v>3749</v>
      </c>
      <c r="J105" s="266" t="s">
        <v>1246</v>
      </c>
      <c r="K105" s="266" t="s">
        <v>1228</v>
      </c>
      <c r="L105" s="273">
        <v>40448</v>
      </c>
      <c r="M105" s="274">
        <v>178.23</v>
      </c>
      <c r="N105" s="274">
        <v>222.79</v>
      </c>
    </row>
    <row r="106" spans="1:14" ht="13.5" thickBot="1">
      <c r="A106" s="266" t="s">
        <v>5583</v>
      </c>
      <c r="B106" s="266" t="s">
        <v>5584</v>
      </c>
      <c r="C106" s="266" t="s">
        <v>7543</v>
      </c>
      <c r="D106" s="266" t="s">
        <v>7544</v>
      </c>
      <c r="E106" s="266" t="s">
        <v>5778</v>
      </c>
      <c r="F106" s="273">
        <v>40448</v>
      </c>
      <c r="G106" s="266" t="s">
        <v>5605</v>
      </c>
      <c r="H106" s="266" t="s">
        <v>1247</v>
      </c>
      <c r="I106" s="266" t="s">
        <v>3749</v>
      </c>
      <c r="J106" s="266" t="s">
        <v>1248</v>
      </c>
      <c r="K106" s="266" t="s">
        <v>1228</v>
      </c>
      <c r="L106" s="273">
        <v>40448</v>
      </c>
      <c r="M106" s="274">
        <v>254.53</v>
      </c>
      <c r="N106" s="274">
        <v>318.16000000000003</v>
      </c>
    </row>
    <row r="107" spans="1:14" ht="13.5" thickBot="1">
      <c r="A107" s="266" t="s">
        <v>5583</v>
      </c>
      <c r="B107" s="266" t="s">
        <v>5584</v>
      </c>
      <c r="C107" s="266" t="s">
        <v>7543</v>
      </c>
      <c r="D107" s="266" t="s">
        <v>7544</v>
      </c>
      <c r="E107" s="266" t="s">
        <v>5778</v>
      </c>
      <c r="F107" s="273">
        <v>40476</v>
      </c>
      <c r="G107" s="266" t="s">
        <v>5605</v>
      </c>
      <c r="H107" s="266" t="s">
        <v>1249</v>
      </c>
      <c r="I107" s="266" t="s">
        <v>3749</v>
      </c>
      <c r="J107" s="266" t="s">
        <v>1250</v>
      </c>
      <c r="K107" s="266" t="s">
        <v>1251</v>
      </c>
      <c r="L107" s="273">
        <v>40476</v>
      </c>
      <c r="M107" s="274">
        <v>252.4</v>
      </c>
      <c r="N107" s="274">
        <v>315.5</v>
      </c>
    </row>
    <row r="108" spans="1:14" ht="13.5" thickBot="1">
      <c r="A108" s="266" t="s">
        <v>5583</v>
      </c>
      <c r="B108" s="266" t="s">
        <v>5584</v>
      </c>
      <c r="C108" s="266" t="s">
        <v>7543</v>
      </c>
      <c r="D108" s="266" t="s">
        <v>7544</v>
      </c>
      <c r="E108" s="266" t="s">
        <v>5778</v>
      </c>
      <c r="F108" s="273">
        <v>40476</v>
      </c>
      <c r="G108" s="266" t="s">
        <v>5605</v>
      </c>
      <c r="H108" s="266" t="s">
        <v>1252</v>
      </c>
      <c r="I108" s="266" t="s">
        <v>3749</v>
      </c>
      <c r="J108" s="266" t="s">
        <v>1253</v>
      </c>
      <c r="K108" s="266" t="s">
        <v>1251</v>
      </c>
      <c r="L108" s="273">
        <v>40476</v>
      </c>
      <c r="M108" s="274">
        <v>265.18</v>
      </c>
      <c r="N108" s="274">
        <v>331.48</v>
      </c>
    </row>
    <row r="109" spans="1:14" ht="13.5" thickBot="1">
      <c r="A109" s="266" t="s">
        <v>5583</v>
      </c>
      <c r="B109" s="266" t="s">
        <v>5584</v>
      </c>
      <c r="C109" s="266" t="s">
        <v>7543</v>
      </c>
      <c r="D109" s="266" t="s">
        <v>7544</v>
      </c>
      <c r="E109" s="266" t="s">
        <v>5778</v>
      </c>
      <c r="F109" s="273">
        <v>40476</v>
      </c>
      <c r="G109" s="266" t="s">
        <v>5605</v>
      </c>
      <c r="H109" s="266" t="s">
        <v>1254</v>
      </c>
      <c r="I109" s="266" t="s">
        <v>3749</v>
      </c>
      <c r="J109" s="266" t="s">
        <v>1255</v>
      </c>
      <c r="K109" s="266" t="s">
        <v>1251</v>
      </c>
      <c r="L109" s="273">
        <v>40476</v>
      </c>
      <c r="M109" s="274">
        <v>233.68</v>
      </c>
      <c r="N109" s="274">
        <v>292.10000000000002</v>
      </c>
    </row>
    <row r="110" spans="1:14" ht="13.5" thickBot="1">
      <c r="A110" s="266" t="s">
        <v>5583</v>
      </c>
      <c r="B110" s="266" t="s">
        <v>5584</v>
      </c>
      <c r="C110" s="266" t="s">
        <v>7543</v>
      </c>
      <c r="D110" s="266" t="s">
        <v>7544</v>
      </c>
      <c r="E110" s="266" t="s">
        <v>5778</v>
      </c>
      <c r="F110" s="273">
        <v>40476</v>
      </c>
      <c r="G110" s="266" t="s">
        <v>5605</v>
      </c>
      <c r="H110" s="266" t="s">
        <v>1256</v>
      </c>
      <c r="I110" s="266" t="s">
        <v>3749</v>
      </c>
      <c r="J110" s="266" t="s">
        <v>1257</v>
      </c>
      <c r="K110" s="266" t="s">
        <v>1251</v>
      </c>
      <c r="L110" s="273">
        <v>40476</v>
      </c>
      <c r="M110" s="274">
        <v>243.72</v>
      </c>
      <c r="N110" s="274">
        <v>304.64999999999998</v>
      </c>
    </row>
    <row r="111" spans="1:14" ht="13.5" thickBot="1">
      <c r="A111" s="266" t="s">
        <v>5583</v>
      </c>
      <c r="B111" s="266" t="s">
        <v>5584</v>
      </c>
      <c r="C111" s="266" t="s">
        <v>7543</v>
      </c>
      <c r="D111" s="266" t="s">
        <v>7544</v>
      </c>
      <c r="E111" s="266" t="s">
        <v>5778</v>
      </c>
      <c r="F111" s="273">
        <v>40476</v>
      </c>
      <c r="G111" s="266" t="s">
        <v>5605</v>
      </c>
      <c r="H111" s="266" t="s">
        <v>1258</v>
      </c>
      <c r="I111" s="266" t="s">
        <v>3763</v>
      </c>
      <c r="J111" s="266" t="s">
        <v>1259</v>
      </c>
      <c r="K111" s="266" t="s">
        <v>1251</v>
      </c>
      <c r="L111" s="273">
        <v>40476</v>
      </c>
      <c r="M111" s="274">
        <v>258.95</v>
      </c>
      <c r="N111" s="274">
        <v>323.69</v>
      </c>
    </row>
    <row r="112" spans="1:14" ht="13.5" thickBot="1">
      <c r="A112" s="266" t="s">
        <v>5583</v>
      </c>
      <c r="B112" s="266" t="s">
        <v>5584</v>
      </c>
      <c r="C112" s="266" t="s">
        <v>7543</v>
      </c>
      <c r="D112" s="266" t="s">
        <v>7544</v>
      </c>
      <c r="E112" s="266" t="s">
        <v>5778</v>
      </c>
      <c r="F112" s="273">
        <v>40476</v>
      </c>
      <c r="G112" s="266" t="s">
        <v>5605</v>
      </c>
      <c r="H112" s="266" t="s">
        <v>1260</v>
      </c>
      <c r="I112" s="266" t="s">
        <v>3749</v>
      </c>
      <c r="J112" s="266" t="s">
        <v>1261</v>
      </c>
      <c r="K112" s="266" t="s">
        <v>1251</v>
      </c>
      <c r="L112" s="273">
        <v>40476</v>
      </c>
      <c r="M112" s="274">
        <v>229.26</v>
      </c>
      <c r="N112" s="274">
        <v>286.58</v>
      </c>
    </row>
    <row r="113" spans="1:14" ht="13.5" thickBot="1">
      <c r="A113" s="266" t="s">
        <v>5583</v>
      </c>
      <c r="B113" s="266" t="s">
        <v>5584</v>
      </c>
      <c r="C113" s="266" t="s">
        <v>7543</v>
      </c>
      <c r="D113" s="266" t="s">
        <v>7544</v>
      </c>
      <c r="E113" s="266" t="s">
        <v>5778</v>
      </c>
      <c r="F113" s="273">
        <v>40476</v>
      </c>
      <c r="G113" s="266" t="s">
        <v>5605</v>
      </c>
      <c r="H113" s="266" t="s">
        <v>1262</v>
      </c>
      <c r="I113" s="266" t="s">
        <v>3749</v>
      </c>
      <c r="J113" s="266" t="s">
        <v>1263</v>
      </c>
      <c r="K113" s="266" t="s">
        <v>1251</v>
      </c>
      <c r="L113" s="273">
        <v>40476</v>
      </c>
      <c r="M113" s="274">
        <v>165.14</v>
      </c>
      <c r="N113" s="274">
        <v>206.43</v>
      </c>
    </row>
    <row r="114" spans="1:14" ht="13.5" thickBot="1">
      <c r="A114" s="266" t="s">
        <v>5583</v>
      </c>
      <c r="B114" s="266" t="s">
        <v>5584</v>
      </c>
      <c r="C114" s="266" t="s">
        <v>7543</v>
      </c>
      <c r="D114" s="266" t="s">
        <v>7544</v>
      </c>
      <c r="E114" s="266" t="s">
        <v>5778</v>
      </c>
      <c r="F114" s="273">
        <v>40476</v>
      </c>
      <c r="G114" s="266" t="s">
        <v>5605</v>
      </c>
      <c r="H114" s="266" t="s">
        <v>1264</v>
      </c>
      <c r="I114" s="266" t="s">
        <v>3749</v>
      </c>
      <c r="J114" s="266" t="s">
        <v>1265</v>
      </c>
      <c r="K114" s="266" t="s">
        <v>1251</v>
      </c>
      <c r="L114" s="273">
        <v>40476</v>
      </c>
      <c r="M114" s="274">
        <v>162.1</v>
      </c>
      <c r="N114" s="274">
        <v>202.63</v>
      </c>
    </row>
    <row r="115" spans="1:14" ht="13.5" thickBot="1">
      <c r="A115" s="266" t="s">
        <v>5583</v>
      </c>
      <c r="B115" s="266" t="s">
        <v>5584</v>
      </c>
      <c r="C115" s="266" t="s">
        <v>7543</v>
      </c>
      <c r="D115" s="266" t="s">
        <v>7544</v>
      </c>
      <c r="E115" s="266" t="s">
        <v>5778</v>
      </c>
      <c r="F115" s="273">
        <v>40476</v>
      </c>
      <c r="G115" s="266" t="s">
        <v>5605</v>
      </c>
      <c r="H115" s="266" t="s">
        <v>1266</v>
      </c>
      <c r="I115" s="266" t="s">
        <v>3749</v>
      </c>
      <c r="J115" s="266" t="s">
        <v>1267</v>
      </c>
      <c r="K115" s="266" t="s">
        <v>1251</v>
      </c>
      <c r="L115" s="273">
        <v>40476</v>
      </c>
      <c r="M115" s="274">
        <v>239.86</v>
      </c>
      <c r="N115" s="274">
        <v>299.83</v>
      </c>
    </row>
    <row r="116" spans="1:14" ht="13.5" thickBot="1">
      <c r="A116" s="266" t="s">
        <v>5583</v>
      </c>
      <c r="B116" s="266" t="s">
        <v>5584</v>
      </c>
      <c r="C116" s="266" t="s">
        <v>7543</v>
      </c>
      <c r="D116" s="266" t="s">
        <v>7544</v>
      </c>
      <c r="E116" s="266" t="s">
        <v>5778</v>
      </c>
      <c r="F116" s="273">
        <v>40476</v>
      </c>
      <c r="G116" s="266" t="s">
        <v>5605</v>
      </c>
      <c r="H116" s="266" t="s">
        <v>1268</v>
      </c>
      <c r="I116" s="266" t="s">
        <v>3749</v>
      </c>
      <c r="J116" s="266" t="s">
        <v>1269</v>
      </c>
      <c r="K116" s="266" t="s">
        <v>1251</v>
      </c>
      <c r="L116" s="273">
        <v>40476</v>
      </c>
      <c r="M116" s="274">
        <v>263.01</v>
      </c>
      <c r="N116" s="274">
        <v>328.76</v>
      </c>
    </row>
    <row r="117" spans="1:14" ht="13.5" thickBot="1">
      <c r="A117" s="266" t="s">
        <v>5583</v>
      </c>
      <c r="B117" s="266" t="s">
        <v>5584</v>
      </c>
      <c r="C117" s="266" t="s">
        <v>7543</v>
      </c>
      <c r="D117" s="266" t="s">
        <v>7544</v>
      </c>
      <c r="E117" s="266" t="s">
        <v>5778</v>
      </c>
      <c r="F117" s="273">
        <v>40476</v>
      </c>
      <c r="G117" s="266" t="s">
        <v>5605</v>
      </c>
      <c r="H117" s="266" t="s">
        <v>1270</v>
      </c>
      <c r="I117" s="266" t="s">
        <v>3749</v>
      </c>
      <c r="J117" s="266" t="s">
        <v>1271</v>
      </c>
      <c r="K117" s="266" t="s">
        <v>1251</v>
      </c>
      <c r="L117" s="273">
        <v>40476</v>
      </c>
      <c r="M117" s="274">
        <v>210.3</v>
      </c>
      <c r="N117" s="274">
        <v>262.88</v>
      </c>
    </row>
    <row r="118" spans="1:14" ht="13.5" thickBot="1">
      <c r="A118" s="266" t="s">
        <v>5583</v>
      </c>
      <c r="B118" s="266" t="s">
        <v>5584</v>
      </c>
      <c r="C118" s="266" t="s">
        <v>7543</v>
      </c>
      <c r="D118" s="266" t="s">
        <v>7544</v>
      </c>
      <c r="E118" s="266" t="s">
        <v>5778</v>
      </c>
      <c r="F118" s="273">
        <v>40506</v>
      </c>
      <c r="G118" s="266" t="s">
        <v>5605</v>
      </c>
      <c r="H118" s="266" t="s">
        <v>1272</v>
      </c>
      <c r="I118" s="266" t="s">
        <v>3749</v>
      </c>
      <c r="J118" s="266" t="s">
        <v>1273</v>
      </c>
      <c r="K118" s="266" t="s">
        <v>1274</v>
      </c>
      <c r="L118" s="273">
        <v>40506</v>
      </c>
      <c r="M118" s="274">
        <v>274.76</v>
      </c>
      <c r="N118" s="274">
        <v>343.45</v>
      </c>
    </row>
    <row r="119" spans="1:14" ht="13.5" thickBot="1">
      <c r="A119" s="266" t="s">
        <v>5583</v>
      </c>
      <c r="B119" s="266" t="s">
        <v>5584</v>
      </c>
      <c r="C119" s="266" t="s">
        <v>7543</v>
      </c>
      <c r="D119" s="266" t="s">
        <v>7544</v>
      </c>
      <c r="E119" s="266" t="s">
        <v>5778</v>
      </c>
      <c r="F119" s="273">
        <v>40506</v>
      </c>
      <c r="G119" s="266" t="s">
        <v>5605</v>
      </c>
      <c r="H119" s="266" t="s">
        <v>1275</v>
      </c>
      <c r="I119" s="266" t="s">
        <v>3749</v>
      </c>
      <c r="J119" s="266" t="s">
        <v>1276</v>
      </c>
      <c r="K119" s="266" t="s">
        <v>1274</v>
      </c>
      <c r="L119" s="273">
        <v>40506</v>
      </c>
      <c r="M119" s="274">
        <v>244.67</v>
      </c>
      <c r="N119" s="274">
        <v>305.83999999999997</v>
      </c>
    </row>
    <row r="120" spans="1:14" ht="13.5" thickBot="1">
      <c r="A120" s="266" t="s">
        <v>5583</v>
      </c>
      <c r="B120" s="266" t="s">
        <v>5584</v>
      </c>
      <c r="C120" s="266" t="s">
        <v>7543</v>
      </c>
      <c r="D120" s="266" t="s">
        <v>7544</v>
      </c>
      <c r="E120" s="266" t="s">
        <v>5778</v>
      </c>
      <c r="F120" s="273">
        <v>40506</v>
      </c>
      <c r="G120" s="266" t="s">
        <v>5605</v>
      </c>
      <c r="H120" s="266" t="s">
        <v>1277</v>
      </c>
      <c r="I120" s="266" t="s">
        <v>3749</v>
      </c>
      <c r="J120" s="266" t="s">
        <v>1278</v>
      </c>
      <c r="K120" s="266" t="s">
        <v>1274</v>
      </c>
      <c r="L120" s="273">
        <v>40506</v>
      </c>
      <c r="M120" s="274">
        <v>234.22</v>
      </c>
      <c r="N120" s="274">
        <v>292.77999999999997</v>
      </c>
    </row>
    <row r="121" spans="1:14" ht="13.5" thickBot="1">
      <c r="A121" s="266" t="s">
        <v>5583</v>
      </c>
      <c r="B121" s="266" t="s">
        <v>5584</v>
      </c>
      <c r="C121" s="266" t="s">
        <v>7543</v>
      </c>
      <c r="D121" s="266" t="s">
        <v>7544</v>
      </c>
      <c r="E121" s="266" t="s">
        <v>5778</v>
      </c>
      <c r="F121" s="273">
        <v>40506</v>
      </c>
      <c r="G121" s="266" t="s">
        <v>5605</v>
      </c>
      <c r="H121" s="266" t="s">
        <v>1279</v>
      </c>
      <c r="I121" s="266" t="s">
        <v>3749</v>
      </c>
      <c r="J121" s="266" t="s">
        <v>1280</v>
      </c>
      <c r="K121" s="266" t="s">
        <v>1274</v>
      </c>
      <c r="L121" s="273">
        <v>40506</v>
      </c>
      <c r="M121" s="274">
        <v>173.2</v>
      </c>
      <c r="N121" s="274">
        <v>216.5</v>
      </c>
    </row>
    <row r="122" spans="1:14" ht="13.5" thickBot="1">
      <c r="A122" s="266" t="s">
        <v>5583</v>
      </c>
      <c r="B122" s="266" t="s">
        <v>5584</v>
      </c>
      <c r="C122" s="266" t="s">
        <v>7543</v>
      </c>
      <c r="D122" s="266" t="s">
        <v>7544</v>
      </c>
      <c r="E122" s="266" t="s">
        <v>5778</v>
      </c>
      <c r="F122" s="273">
        <v>40506</v>
      </c>
      <c r="G122" s="266" t="s">
        <v>5605</v>
      </c>
      <c r="H122" s="266" t="s">
        <v>1281</v>
      </c>
      <c r="I122" s="266" t="s">
        <v>3749</v>
      </c>
      <c r="J122" s="266" t="s">
        <v>1282</v>
      </c>
      <c r="K122" s="266" t="s">
        <v>1274</v>
      </c>
      <c r="L122" s="273">
        <v>40506</v>
      </c>
      <c r="M122" s="274">
        <v>221.91</v>
      </c>
      <c r="N122" s="274">
        <v>277.39</v>
      </c>
    </row>
    <row r="123" spans="1:14" ht="13.5" thickBot="1">
      <c r="A123" s="266" t="s">
        <v>5583</v>
      </c>
      <c r="B123" s="266" t="s">
        <v>5584</v>
      </c>
      <c r="C123" s="266" t="s">
        <v>7543</v>
      </c>
      <c r="D123" s="266" t="s">
        <v>7544</v>
      </c>
      <c r="E123" s="266" t="s">
        <v>5778</v>
      </c>
      <c r="F123" s="273">
        <v>40506</v>
      </c>
      <c r="G123" s="266" t="s">
        <v>5605</v>
      </c>
      <c r="H123" s="266" t="s">
        <v>1283</v>
      </c>
      <c r="I123" s="266" t="s">
        <v>3749</v>
      </c>
      <c r="J123" s="266" t="s">
        <v>1284</v>
      </c>
      <c r="K123" s="266" t="s">
        <v>1274</v>
      </c>
      <c r="L123" s="273">
        <v>40506</v>
      </c>
      <c r="M123" s="274">
        <v>225.86</v>
      </c>
      <c r="N123" s="274">
        <v>282.33</v>
      </c>
    </row>
    <row r="124" spans="1:14" ht="13.5" thickBot="1">
      <c r="A124" s="266" t="s">
        <v>5583</v>
      </c>
      <c r="B124" s="266" t="s">
        <v>5584</v>
      </c>
      <c r="C124" s="266" t="s">
        <v>7543</v>
      </c>
      <c r="D124" s="266" t="s">
        <v>7544</v>
      </c>
      <c r="E124" s="266" t="s">
        <v>5778</v>
      </c>
      <c r="F124" s="273">
        <v>40506</v>
      </c>
      <c r="G124" s="266" t="s">
        <v>5605</v>
      </c>
      <c r="H124" s="266" t="s">
        <v>1285</v>
      </c>
      <c r="I124" s="266" t="s">
        <v>3749</v>
      </c>
      <c r="J124" s="266" t="s">
        <v>1286</v>
      </c>
      <c r="K124" s="266" t="s">
        <v>1274</v>
      </c>
      <c r="L124" s="273">
        <v>40506</v>
      </c>
      <c r="M124" s="274">
        <v>226.19</v>
      </c>
      <c r="N124" s="274">
        <v>282.74</v>
      </c>
    </row>
    <row r="125" spans="1:14" ht="13.5" thickBot="1">
      <c r="A125" s="266" t="s">
        <v>5583</v>
      </c>
      <c r="B125" s="266" t="s">
        <v>5584</v>
      </c>
      <c r="C125" s="266" t="s">
        <v>7543</v>
      </c>
      <c r="D125" s="266" t="s">
        <v>7544</v>
      </c>
      <c r="E125" s="266" t="s">
        <v>5778</v>
      </c>
      <c r="F125" s="273">
        <v>40506</v>
      </c>
      <c r="G125" s="266" t="s">
        <v>5605</v>
      </c>
      <c r="H125" s="266" t="s">
        <v>1287</v>
      </c>
      <c r="I125" s="266" t="s">
        <v>3749</v>
      </c>
      <c r="J125" s="266" t="s">
        <v>1288</v>
      </c>
      <c r="K125" s="266" t="s">
        <v>1274</v>
      </c>
      <c r="L125" s="273">
        <v>40506</v>
      </c>
      <c r="M125" s="274">
        <v>231.61</v>
      </c>
      <c r="N125" s="274">
        <v>289.51</v>
      </c>
    </row>
    <row r="126" spans="1:14" ht="13.5" thickBot="1">
      <c r="A126" s="266" t="s">
        <v>5583</v>
      </c>
      <c r="B126" s="266" t="s">
        <v>5584</v>
      </c>
      <c r="C126" s="266" t="s">
        <v>7543</v>
      </c>
      <c r="D126" s="266" t="s">
        <v>7544</v>
      </c>
      <c r="E126" s="266" t="s">
        <v>5778</v>
      </c>
      <c r="F126" s="273">
        <v>40506</v>
      </c>
      <c r="G126" s="266" t="s">
        <v>5605</v>
      </c>
      <c r="H126" s="266" t="s">
        <v>1289</v>
      </c>
      <c r="I126" s="266" t="s">
        <v>3749</v>
      </c>
      <c r="J126" s="266" t="s">
        <v>1290</v>
      </c>
      <c r="K126" s="266" t="s">
        <v>1274</v>
      </c>
      <c r="L126" s="273">
        <v>40506</v>
      </c>
      <c r="M126" s="274">
        <v>189.92</v>
      </c>
      <c r="N126" s="274">
        <v>237.4</v>
      </c>
    </row>
    <row r="127" spans="1:14" ht="13.5" thickBot="1">
      <c r="A127" s="266" t="s">
        <v>5583</v>
      </c>
      <c r="B127" s="266" t="s">
        <v>5584</v>
      </c>
      <c r="C127" s="266" t="s">
        <v>7543</v>
      </c>
      <c r="D127" s="266" t="s">
        <v>7544</v>
      </c>
      <c r="E127" s="266" t="s">
        <v>5778</v>
      </c>
      <c r="F127" s="273">
        <v>40506</v>
      </c>
      <c r="G127" s="266" t="s">
        <v>5605</v>
      </c>
      <c r="H127" s="266" t="s">
        <v>1291</v>
      </c>
      <c r="I127" s="266" t="s">
        <v>3749</v>
      </c>
      <c r="J127" s="266" t="s">
        <v>1292</v>
      </c>
      <c r="K127" s="266" t="s">
        <v>1274</v>
      </c>
      <c r="L127" s="273">
        <v>40506</v>
      </c>
      <c r="M127" s="274">
        <v>205.54</v>
      </c>
      <c r="N127" s="274">
        <v>256.93</v>
      </c>
    </row>
    <row r="128" spans="1:14" ht="13.5" thickBot="1">
      <c r="A128" s="266" t="s">
        <v>5583</v>
      </c>
      <c r="B128" s="266" t="s">
        <v>5584</v>
      </c>
      <c r="C128" s="266" t="s">
        <v>7543</v>
      </c>
      <c r="D128" s="266" t="s">
        <v>7544</v>
      </c>
      <c r="E128" s="266" t="s">
        <v>5778</v>
      </c>
      <c r="F128" s="273">
        <v>40506</v>
      </c>
      <c r="G128" s="266" t="s">
        <v>5605</v>
      </c>
      <c r="H128" s="266" t="s">
        <v>1293</v>
      </c>
      <c r="I128" s="266" t="s">
        <v>3749</v>
      </c>
      <c r="J128" s="266" t="s">
        <v>1294</v>
      </c>
      <c r="K128" s="266" t="s">
        <v>1274</v>
      </c>
      <c r="L128" s="273">
        <v>40506</v>
      </c>
      <c r="M128" s="274">
        <v>240.87</v>
      </c>
      <c r="N128" s="274">
        <v>301.08999999999997</v>
      </c>
    </row>
    <row r="129" spans="1:14" ht="13.5" thickBot="1">
      <c r="A129" s="266" t="s">
        <v>5583</v>
      </c>
      <c r="B129" s="266" t="s">
        <v>5584</v>
      </c>
      <c r="C129" s="266" t="s">
        <v>7543</v>
      </c>
      <c r="D129" s="266" t="s">
        <v>7544</v>
      </c>
      <c r="E129" s="266" t="s">
        <v>5778</v>
      </c>
      <c r="F129" s="273">
        <v>40506</v>
      </c>
      <c r="G129" s="266" t="s">
        <v>5605</v>
      </c>
      <c r="H129" s="266" t="s">
        <v>1295</v>
      </c>
      <c r="I129" s="266" t="s">
        <v>3749</v>
      </c>
      <c r="J129" s="266" t="s">
        <v>1296</v>
      </c>
      <c r="K129" s="266" t="s">
        <v>1274</v>
      </c>
      <c r="L129" s="273">
        <v>40506</v>
      </c>
      <c r="M129" s="274">
        <v>250.72</v>
      </c>
      <c r="N129" s="274">
        <v>313.39999999999998</v>
      </c>
    </row>
    <row r="130" spans="1:14" ht="13.5" thickBot="1">
      <c r="A130" s="266" t="s">
        <v>5583</v>
      </c>
      <c r="B130" s="266" t="s">
        <v>5584</v>
      </c>
      <c r="C130" s="266" t="s">
        <v>7543</v>
      </c>
      <c r="D130" s="266" t="s">
        <v>7544</v>
      </c>
      <c r="E130" s="266" t="s">
        <v>5778</v>
      </c>
      <c r="F130" s="273">
        <v>40546</v>
      </c>
      <c r="G130" s="266" t="s">
        <v>5605</v>
      </c>
      <c r="H130" s="266" t="s">
        <v>1297</v>
      </c>
      <c r="I130" s="266" t="s">
        <v>3749</v>
      </c>
      <c r="J130" s="266" t="s">
        <v>1298</v>
      </c>
      <c r="K130" s="266" t="s">
        <v>1299</v>
      </c>
      <c r="L130" s="273">
        <v>40535</v>
      </c>
      <c r="M130" s="274">
        <v>79.05</v>
      </c>
      <c r="N130" s="274">
        <v>98.81</v>
      </c>
    </row>
    <row r="131" spans="1:14" ht="13.5" thickBot="1">
      <c r="A131" s="266" t="s">
        <v>5583</v>
      </c>
      <c r="B131" s="266" t="s">
        <v>5584</v>
      </c>
      <c r="C131" s="266" t="s">
        <v>7543</v>
      </c>
      <c r="D131" s="266" t="s">
        <v>7544</v>
      </c>
      <c r="E131" s="266" t="s">
        <v>5778</v>
      </c>
      <c r="F131" s="273">
        <v>40546</v>
      </c>
      <c r="G131" s="266" t="s">
        <v>5605</v>
      </c>
      <c r="H131" s="266" t="s">
        <v>1300</v>
      </c>
      <c r="I131" s="266" t="s">
        <v>3749</v>
      </c>
      <c r="J131" s="266" t="s">
        <v>1301</v>
      </c>
      <c r="K131" s="266" t="s">
        <v>1299</v>
      </c>
      <c r="L131" s="273">
        <v>40535</v>
      </c>
      <c r="M131" s="274">
        <v>311.38</v>
      </c>
      <c r="N131" s="274">
        <v>389.23</v>
      </c>
    </row>
    <row r="132" spans="1:14" ht="13.5" thickBot="1">
      <c r="A132" s="266" t="s">
        <v>5583</v>
      </c>
      <c r="B132" s="266" t="s">
        <v>5584</v>
      </c>
      <c r="C132" s="266" t="s">
        <v>7543</v>
      </c>
      <c r="D132" s="266" t="s">
        <v>7544</v>
      </c>
      <c r="E132" s="266" t="s">
        <v>5778</v>
      </c>
      <c r="F132" s="273">
        <v>40546</v>
      </c>
      <c r="G132" s="266" t="s">
        <v>5605</v>
      </c>
      <c r="H132" s="266" t="s">
        <v>1302</v>
      </c>
      <c r="I132" s="266" t="s">
        <v>3749</v>
      </c>
      <c r="J132" s="266" t="s">
        <v>1303</v>
      </c>
      <c r="K132" s="266" t="s">
        <v>1299</v>
      </c>
      <c r="L132" s="273">
        <v>40535</v>
      </c>
      <c r="M132" s="274">
        <v>260.42</v>
      </c>
      <c r="N132" s="274">
        <v>325.52999999999997</v>
      </c>
    </row>
    <row r="133" spans="1:14" ht="13.5" thickBot="1">
      <c r="A133" s="266" t="s">
        <v>5583</v>
      </c>
      <c r="B133" s="266" t="s">
        <v>5584</v>
      </c>
      <c r="C133" s="266" t="s">
        <v>7543</v>
      </c>
      <c r="D133" s="266" t="s">
        <v>7544</v>
      </c>
      <c r="E133" s="266" t="s">
        <v>5778</v>
      </c>
      <c r="F133" s="273">
        <v>40546</v>
      </c>
      <c r="G133" s="266" t="s">
        <v>5605</v>
      </c>
      <c r="H133" s="266" t="s">
        <v>1304</v>
      </c>
      <c r="I133" s="266" t="s">
        <v>3749</v>
      </c>
      <c r="J133" s="266" t="s">
        <v>1305</v>
      </c>
      <c r="K133" s="266" t="s">
        <v>1299</v>
      </c>
      <c r="L133" s="273">
        <v>40535</v>
      </c>
      <c r="M133" s="274">
        <v>193.47</v>
      </c>
      <c r="N133" s="274">
        <v>241.84</v>
      </c>
    </row>
    <row r="134" spans="1:14" ht="13.5" thickBot="1">
      <c r="A134" s="266" t="s">
        <v>5583</v>
      </c>
      <c r="B134" s="266" t="s">
        <v>5584</v>
      </c>
      <c r="C134" s="266" t="s">
        <v>7543</v>
      </c>
      <c r="D134" s="266" t="s">
        <v>7544</v>
      </c>
      <c r="E134" s="266" t="s">
        <v>5778</v>
      </c>
      <c r="F134" s="273">
        <v>40546</v>
      </c>
      <c r="G134" s="266" t="s">
        <v>5605</v>
      </c>
      <c r="H134" s="266" t="s">
        <v>1306</v>
      </c>
      <c r="I134" s="266" t="s">
        <v>3749</v>
      </c>
      <c r="J134" s="266" t="s">
        <v>1307</v>
      </c>
      <c r="K134" s="266" t="s">
        <v>1299</v>
      </c>
      <c r="L134" s="273">
        <v>40535</v>
      </c>
      <c r="M134" s="274">
        <v>228.32</v>
      </c>
      <c r="N134" s="274">
        <v>285.39999999999998</v>
      </c>
    </row>
    <row r="135" spans="1:14" ht="13.5" thickBot="1">
      <c r="A135" s="266" t="s">
        <v>5583</v>
      </c>
      <c r="B135" s="266" t="s">
        <v>5584</v>
      </c>
      <c r="C135" s="266" t="s">
        <v>7543</v>
      </c>
      <c r="D135" s="266" t="s">
        <v>7544</v>
      </c>
      <c r="E135" s="266" t="s">
        <v>5778</v>
      </c>
      <c r="F135" s="273">
        <v>40546</v>
      </c>
      <c r="G135" s="266" t="s">
        <v>5605</v>
      </c>
      <c r="H135" s="266" t="s">
        <v>1308</v>
      </c>
      <c r="I135" s="266" t="s">
        <v>3749</v>
      </c>
      <c r="J135" s="266" t="s">
        <v>1309</v>
      </c>
      <c r="K135" s="266" t="s">
        <v>1299</v>
      </c>
      <c r="L135" s="273">
        <v>40535</v>
      </c>
      <c r="M135" s="274">
        <v>212.14</v>
      </c>
      <c r="N135" s="274">
        <v>265.18</v>
      </c>
    </row>
    <row r="136" spans="1:14" ht="13.5" thickBot="1">
      <c r="A136" s="266" t="s">
        <v>5583</v>
      </c>
      <c r="B136" s="266" t="s">
        <v>5584</v>
      </c>
      <c r="C136" s="266" t="s">
        <v>7543</v>
      </c>
      <c r="D136" s="266" t="s">
        <v>7544</v>
      </c>
      <c r="E136" s="266" t="s">
        <v>5778</v>
      </c>
      <c r="F136" s="273">
        <v>40546</v>
      </c>
      <c r="G136" s="266" t="s">
        <v>5605</v>
      </c>
      <c r="H136" s="266" t="s">
        <v>1310</v>
      </c>
      <c r="I136" s="266" t="s">
        <v>3749</v>
      </c>
      <c r="J136" s="266" t="s">
        <v>1311</v>
      </c>
      <c r="K136" s="266" t="s">
        <v>1299</v>
      </c>
      <c r="L136" s="273">
        <v>40535</v>
      </c>
      <c r="M136" s="274">
        <v>187.66</v>
      </c>
      <c r="N136" s="274">
        <v>234.58</v>
      </c>
    </row>
    <row r="137" spans="1:14" ht="13.5" thickBot="1">
      <c r="A137" s="266" t="s">
        <v>5583</v>
      </c>
      <c r="B137" s="266" t="s">
        <v>5584</v>
      </c>
      <c r="C137" s="266" t="s">
        <v>7543</v>
      </c>
      <c r="D137" s="266" t="s">
        <v>7544</v>
      </c>
      <c r="E137" s="266" t="s">
        <v>5778</v>
      </c>
      <c r="F137" s="273">
        <v>40546</v>
      </c>
      <c r="G137" s="266" t="s">
        <v>5605</v>
      </c>
      <c r="H137" s="266" t="s">
        <v>1312</v>
      </c>
      <c r="I137" s="266" t="s">
        <v>3749</v>
      </c>
      <c r="J137" s="266" t="s">
        <v>1313</v>
      </c>
      <c r="K137" s="266" t="s">
        <v>1299</v>
      </c>
      <c r="L137" s="273">
        <v>40535</v>
      </c>
      <c r="M137" s="274">
        <v>311.7</v>
      </c>
      <c r="N137" s="274">
        <v>389.63</v>
      </c>
    </row>
    <row r="138" spans="1:14" ht="13.5" thickBot="1">
      <c r="A138" s="266" t="s">
        <v>5583</v>
      </c>
      <c r="B138" s="266" t="s">
        <v>5584</v>
      </c>
      <c r="C138" s="266" t="s">
        <v>5776</v>
      </c>
      <c r="D138" s="266" t="s">
        <v>5777</v>
      </c>
      <c r="E138" s="266" t="s">
        <v>5778</v>
      </c>
      <c r="F138" s="273">
        <v>40214</v>
      </c>
      <c r="G138" s="266" t="s">
        <v>5605</v>
      </c>
      <c r="H138" s="266" t="s">
        <v>1314</v>
      </c>
      <c r="I138" s="266" t="s">
        <v>3910</v>
      </c>
      <c r="J138" s="266" t="s">
        <v>1315</v>
      </c>
      <c r="K138" s="266" t="s">
        <v>1316</v>
      </c>
      <c r="L138" s="273">
        <v>40214</v>
      </c>
      <c r="M138" s="274">
        <v>2108.41</v>
      </c>
      <c r="N138" s="274">
        <v>2635.51</v>
      </c>
    </row>
    <row r="139" spans="1:14" ht="13.5" thickBot="1">
      <c r="A139" s="266" t="s">
        <v>5583</v>
      </c>
      <c r="B139" s="266" t="s">
        <v>5584</v>
      </c>
      <c r="C139" s="266" t="s">
        <v>5776</v>
      </c>
      <c r="D139" s="266" t="s">
        <v>5777</v>
      </c>
      <c r="E139" s="266" t="s">
        <v>5778</v>
      </c>
      <c r="F139" s="273">
        <v>40214</v>
      </c>
      <c r="G139" s="266" t="s">
        <v>5605</v>
      </c>
      <c r="H139" s="266" t="s">
        <v>1317</v>
      </c>
      <c r="I139" s="266" t="s">
        <v>3910</v>
      </c>
      <c r="J139" s="266" t="s">
        <v>1318</v>
      </c>
      <c r="K139" s="266" t="s">
        <v>1316</v>
      </c>
      <c r="L139" s="273">
        <v>40214</v>
      </c>
      <c r="M139" s="274">
        <v>2772.27</v>
      </c>
      <c r="N139" s="274">
        <v>3465.34</v>
      </c>
    </row>
    <row r="140" spans="1:14" ht="13.5" thickBot="1">
      <c r="A140" s="266" t="s">
        <v>5583</v>
      </c>
      <c r="B140" s="266" t="s">
        <v>5584</v>
      </c>
      <c r="C140" s="266" t="s">
        <v>5776</v>
      </c>
      <c r="D140" s="266" t="s">
        <v>5777</v>
      </c>
      <c r="E140" s="266" t="s">
        <v>5778</v>
      </c>
      <c r="F140" s="273">
        <v>40238</v>
      </c>
      <c r="G140" s="266" t="s">
        <v>5605</v>
      </c>
      <c r="H140" s="266" t="s">
        <v>1319</v>
      </c>
      <c r="I140" s="266" t="s">
        <v>1320</v>
      </c>
      <c r="J140" s="266" t="s">
        <v>1321</v>
      </c>
      <c r="K140" s="266" t="s">
        <v>1322</v>
      </c>
      <c r="L140" s="273">
        <v>40238</v>
      </c>
      <c r="M140" s="274">
        <v>1274.55</v>
      </c>
      <c r="N140" s="274">
        <v>1593.19</v>
      </c>
    </row>
    <row r="141" spans="1:14" ht="13.5" thickBot="1">
      <c r="A141" s="266" t="s">
        <v>5583</v>
      </c>
      <c r="B141" s="266" t="s">
        <v>5584</v>
      </c>
      <c r="C141" s="266" t="s">
        <v>5776</v>
      </c>
      <c r="D141" s="266" t="s">
        <v>5777</v>
      </c>
      <c r="E141" s="266" t="s">
        <v>5778</v>
      </c>
      <c r="F141" s="273">
        <v>40238</v>
      </c>
      <c r="G141" s="266" t="s">
        <v>5605</v>
      </c>
      <c r="H141" s="266" t="s">
        <v>1323</v>
      </c>
      <c r="I141" s="266" t="s">
        <v>1324</v>
      </c>
      <c r="J141" s="266" t="s">
        <v>1325</v>
      </c>
      <c r="K141" s="266" t="s">
        <v>1322</v>
      </c>
      <c r="L141" s="273">
        <v>40238</v>
      </c>
      <c r="M141" s="274">
        <v>1696.98</v>
      </c>
      <c r="N141" s="274">
        <v>2121.23</v>
      </c>
    </row>
    <row r="142" spans="1:14" ht="13.5" thickBot="1">
      <c r="A142" s="266" t="s">
        <v>5583</v>
      </c>
      <c r="B142" s="266" t="s">
        <v>5584</v>
      </c>
      <c r="C142" s="266" t="s">
        <v>5776</v>
      </c>
      <c r="D142" s="266" t="s">
        <v>5777</v>
      </c>
      <c r="E142" s="266" t="s">
        <v>5778</v>
      </c>
      <c r="F142" s="273">
        <v>40266</v>
      </c>
      <c r="G142" s="266" t="s">
        <v>5605</v>
      </c>
      <c r="H142" s="266" t="s">
        <v>1326</v>
      </c>
      <c r="I142" s="266" t="s">
        <v>1327</v>
      </c>
      <c r="J142" s="266" t="s">
        <v>1328</v>
      </c>
      <c r="K142" s="266" t="s">
        <v>1329</v>
      </c>
      <c r="L142" s="273">
        <v>40266</v>
      </c>
      <c r="M142" s="274">
        <v>2439.58</v>
      </c>
      <c r="N142" s="274">
        <v>3049.48</v>
      </c>
    </row>
    <row r="143" spans="1:14" ht="13.5" thickBot="1">
      <c r="A143" s="266" t="s">
        <v>5583</v>
      </c>
      <c r="B143" s="266" t="s">
        <v>5584</v>
      </c>
      <c r="C143" s="266" t="s">
        <v>5776</v>
      </c>
      <c r="D143" s="266" t="s">
        <v>5777</v>
      </c>
      <c r="E143" s="266" t="s">
        <v>5778</v>
      </c>
      <c r="F143" s="273">
        <v>40266</v>
      </c>
      <c r="G143" s="266" t="s">
        <v>5605</v>
      </c>
      <c r="H143" s="266" t="s">
        <v>1330</v>
      </c>
      <c r="I143" s="266" t="s">
        <v>1331</v>
      </c>
      <c r="J143" s="266" t="s">
        <v>1332</v>
      </c>
      <c r="K143" s="266" t="s">
        <v>1329</v>
      </c>
      <c r="L143" s="273">
        <v>40266</v>
      </c>
      <c r="M143" s="274">
        <v>1902.03</v>
      </c>
      <c r="N143" s="274">
        <v>2377.54</v>
      </c>
    </row>
    <row r="144" spans="1:14" ht="13.5" thickBot="1">
      <c r="A144" s="266" t="s">
        <v>5583</v>
      </c>
      <c r="B144" s="266" t="s">
        <v>5584</v>
      </c>
      <c r="C144" s="266" t="s">
        <v>5776</v>
      </c>
      <c r="D144" s="266" t="s">
        <v>5777</v>
      </c>
      <c r="E144" s="266" t="s">
        <v>5778</v>
      </c>
      <c r="F144" s="273">
        <v>40305</v>
      </c>
      <c r="G144" s="266" t="s">
        <v>5605</v>
      </c>
      <c r="H144" s="266" t="s">
        <v>1333</v>
      </c>
      <c r="I144" s="266" t="s">
        <v>1334</v>
      </c>
      <c r="J144" s="266" t="s">
        <v>1335</v>
      </c>
      <c r="K144" s="266" t="s">
        <v>1336</v>
      </c>
      <c r="L144" s="273">
        <v>40305</v>
      </c>
      <c r="M144" s="274">
        <v>2196.11</v>
      </c>
      <c r="N144" s="274">
        <v>2745.14</v>
      </c>
    </row>
    <row r="145" spans="1:14" ht="13.5" thickBot="1">
      <c r="A145" s="266" t="s">
        <v>5583</v>
      </c>
      <c r="B145" s="266" t="s">
        <v>5584</v>
      </c>
      <c r="C145" s="266" t="s">
        <v>5776</v>
      </c>
      <c r="D145" s="266" t="s">
        <v>5777</v>
      </c>
      <c r="E145" s="266" t="s">
        <v>5778</v>
      </c>
      <c r="F145" s="273">
        <v>40305</v>
      </c>
      <c r="G145" s="266" t="s">
        <v>5605</v>
      </c>
      <c r="H145" s="266" t="s">
        <v>1337</v>
      </c>
      <c r="I145" s="266" t="s">
        <v>1338</v>
      </c>
      <c r="J145" s="266" t="s">
        <v>1339</v>
      </c>
      <c r="K145" s="266" t="s">
        <v>1336</v>
      </c>
      <c r="L145" s="273">
        <v>40305</v>
      </c>
      <c r="M145" s="274">
        <v>2447.81</v>
      </c>
      <c r="N145" s="274">
        <v>3059.76</v>
      </c>
    </row>
    <row r="146" spans="1:14" ht="13.5" thickBot="1">
      <c r="A146" s="266" t="s">
        <v>5583</v>
      </c>
      <c r="B146" s="266" t="s">
        <v>5584</v>
      </c>
      <c r="C146" s="266" t="s">
        <v>5776</v>
      </c>
      <c r="D146" s="266" t="s">
        <v>5777</v>
      </c>
      <c r="E146" s="266" t="s">
        <v>5778</v>
      </c>
      <c r="F146" s="273">
        <v>40350</v>
      </c>
      <c r="G146" s="266" t="s">
        <v>5605</v>
      </c>
      <c r="H146" s="266" t="s">
        <v>1340</v>
      </c>
      <c r="I146" s="266" t="s">
        <v>1341</v>
      </c>
      <c r="J146" s="266" t="s">
        <v>1342</v>
      </c>
      <c r="K146" s="266" t="s">
        <v>1343</v>
      </c>
      <c r="L146" s="273">
        <v>40350</v>
      </c>
      <c r="M146" s="274">
        <v>2343.27</v>
      </c>
      <c r="N146" s="274">
        <v>2929.09</v>
      </c>
    </row>
    <row r="147" spans="1:14" ht="13.5" thickBot="1">
      <c r="A147" s="266" t="s">
        <v>5583</v>
      </c>
      <c r="B147" s="266" t="s">
        <v>5584</v>
      </c>
      <c r="C147" s="266" t="s">
        <v>5776</v>
      </c>
      <c r="D147" s="266" t="s">
        <v>5777</v>
      </c>
      <c r="E147" s="266" t="s">
        <v>5778</v>
      </c>
      <c r="F147" s="273">
        <v>40350</v>
      </c>
      <c r="G147" s="266" t="s">
        <v>5605</v>
      </c>
      <c r="H147" s="266" t="s">
        <v>1344</v>
      </c>
      <c r="I147" s="266" t="s">
        <v>1345</v>
      </c>
      <c r="J147" s="266" t="s">
        <v>1346</v>
      </c>
      <c r="K147" s="266" t="s">
        <v>1343</v>
      </c>
      <c r="L147" s="273">
        <v>40350</v>
      </c>
      <c r="M147" s="274">
        <v>2423.27</v>
      </c>
      <c r="N147" s="274">
        <v>3029.09</v>
      </c>
    </row>
    <row r="148" spans="1:14" ht="13.5" thickBot="1">
      <c r="A148" s="266" t="s">
        <v>5583</v>
      </c>
      <c r="B148" s="266" t="s">
        <v>5584</v>
      </c>
      <c r="C148" s="266" t="s">
        <v>5776</v>
      </c>
      <c r="D148" s="266" t="s">
        <v>5777</v>
      </c>
      <c r="E148" s="266" t="s">
        <v>5778</v>
      </c>
      <c r="F148" s="273">
        <v>40379</v>
      </c>
      <c r="G148" s="266" t="s">
        <v>5605</v>
      </c>
      <c r="H148" s="266" t="s">
        <v>1347</v>
      </c>
      <c r="I148" s="266" t="s">
        <v>1348</v>
      </c>
      <c r="J148" s="266" t="s">
        <v>1349</v>
      </c>
      <c r="K148" s="266" t="s">
        <v>1350</v>
      </c>
      <c r="L148" s="273">
        <v>40379</v>
      </c>
      <c r="M148" s="274">
        <v>2642.96</v>
      </c>
      <c r="N148" s="274">
        <v>3303.7</v>
      </c>
    </row>
    <row r="149" spans="1:14" ht="13.5" thickBot="1">
      <c r="A149" s="266" t="s">
        <v>5583</v>
      </c>
      <c r="B149" s="266" t="s">
        <v>5584</v>
      </c>
      <c r="C149" s="266" t="s">
        <v>5776</v>
      </c>
      <c r="D149" s="266" t="s">
        <v>5777</v>
      </c>
      <c r="E149" s="266" t="s">
        <v>5778</v>
      </c>
      <c r="F149" s="273">
        <v>40379</v>
      </c>
      <c r="G149" s="266" t="s">
        <v>5605</v>
      </c>
      <c r="H149" s="266" t="s">
        <v>1351</v>
      </c>
      <c r="I149" s="266" t="s">
        <v>1352</v>
      </c>
      <c r="J149" s="266" t="s">
        <v>1353</v>
      </c>
      <c r="K149" s="266" t="s">
        <v>1350</v>
      </c>
      <c r="L149" s="273">
        <v>40379</v>
      </c>
      <c r="M149" s="274">
        <v>2613.41</v>
      </c>
      <c r="N149" s="274">
        <v>3266.76</v>
      </c>
    </row>
    <row r="150" spans="1:14" ht="13.5" thickBot="1">
      <c r="A150" s="266" t="s">
        <v>5583</v>
      </c>
      <c r="B150" s="266" t="s">
        <v>5584</v>
      </c>
      <c r="C150" s="266" t="s">
        <v>5776</v>
      </c>
      <c r="D150" s="266" t="s">
        <v>5777</v>
      </c>
      <c r="E150" s="266" t="s">
        <v>5778</v>
      </c>
      <c r="F150" s="273">
        <v>40395</v>
      </c>
      <c r="G150" s="266" t="s">
        <v>5605</v>
      </c>
      <c r="H150" s="266" t="s">
        <v>1354</v>
      </c>
      <c r="I150" s="266" t="s">
        <v>3910</v>
      </c>
      <c r="J150" s="266" t="s">
        <v>1355</v>
      </c>
      <c r="K150" s="266" t="s">
        <v>1356</v>
      </c>
      <c r="L150" s="273">
        <v>40395</v>
      </c>
      <c r="M150" s="274">
        <v>1635.07</v>
      </c>
      <c r="N150" s="274">
        <v>2043.84</v>
      </c>
    </row>
    <row r="151" spans="1:14" ht="13.5" thickBot="1">
      <c r="A151" s="266" t="s">
        <v>5583</v>
      </c>
      <c r="B151" s="266" t="s">
        <v>5584</v>
      </c>
      <c r="C151" s="266" t="s">
        <v>5776</v>
      </c>
      <c r="D151" s="266" t="s">
        <v>5777</v>
      </c>
      <c r="E151" s="266" t="s">
        <v>5778</v>
      </c>
      <c r="F151" s="273">
        <v>40395</v>
      </c>
      <c r="G151" s="266" t="s">
        <v>5605</v>
      </c>
      <c r="H151" s="266" t="s">
        <v>1357</v>
      </c>
      <c r="I151" s="266" t="s">
        <v>3910</v>
      </c>
      <c r="J151" s="266" t="s">
        <v>1358</v>
      </c>
      <c r="K151" s="266" t="s">
        <v>1356</v>
      </c>
      <c r="L151" s="273">
        <v>40395</v>
      </c>
      <c r="M151" s="274">
        <v>2318.1</v>
      </c>
      <c r="N151" s="274">
        <v>2897.63</v>
      </c>
    </row>
    <row r="152" spans="1:14" ht="13.5" thickBot="1">
      <c r="A152" s="266" t="s">
        <v>5583</v>
      </c>
      <c r="B152" s="266" t="s">
        <v>5584</v>
      </c>
      <c r="C152" s="266" t="s">
        <v>5776</v>
      </c>
      <c r="D152" s="266" t="s">
        <v>5777</v>
      </c>
      <c r="E152" s="266" t="s">
        <v>5778</v>
      </c>
      <c r="F152" s="273">
        <v>40424</v>
      </c>
      <c r="G152" s="266" t="s">
        <v>5605</v>
      </c>
      <c r="H152" s="266" t="s">
        <v>1359</v>
      </c>
      <c r="I152" s="266" t="s">
        <v>1360</v>
      </c>
      <c r="J152" s="266" t="s">
        <v>1361</v>
      </c>
      <c r="K152" s="266" t="s">
        <v>1362</v>
      </c>
      <c r="L152" s="273">
        <v>40424</v>
      </c>
      <c r="M152" s="274">
        <v>1458.18</v>
      </c>
      <c r="N152" s="274">
        <v>1822.73</v>
      </c>
    </row>
    <row r="153" spans="1:14" ht="13.5" thickBot="1">
      <c r="A153" s="266" t="s">
        <v>5583</v>
      </c>
      <c r="B153" s="266" t="s">
        <v>5584</v>
      </c>
      <c r="C153" s="266" t="s">
        <v>5776</v>
      </c>
      <c r="D153" s="266" t="s">
        <v>5777</v>
      </c>
      <c r="E153" s="266" t="s">
        <v>5778</v>
      </c>
      <c r="F153" s="273">
        <v>40424</v>
      </c>
      <c r="G153" s="266" t="s">
        <v>5605</v>
      </c>
      <c r="H153" s="266" t="s">
        <v>1363</v>
      </c>
      <c r="I153" s="266" t="s">
        <v>1364</v>
      </c>
      <c r="J153" s="266" t="s">
        <v>1365</v>
      </c>
      <c r="K153" s="266" t="s">
        <v>1362</v>
      </c>
      <c r="L153" s="273">
        <v>40424</v>
      </c>
      <c r="M153" s="274">
        <v>2463.87</v>
      </c>
      <c r="N153" s="274">
        <v>3079.84</v>
      </c>
    </row>
    <row r="154" spans="1:14" ht="13.5" thickBot="1">
      <c r="A154" s="266" t="s">
        <v>5583</v>
      </c>
      <c r="B154" s="266" t="s">
        <v>5584</v>
      </c>
      <c r="C154" s="266" t="s">
        <v>5776</v>
      </c>
      <c r="D154" s="266" t="s">
        <v>5777</v>
      </c>
      <c r="E154" s="266" t="s">
        <v>5778</v>
      </c>
      <c r="F154" s="273">
        <v>40458</v>
      </c>
      <c r="G154" s="266" t="s">
        <v>5605</v>
      </c>
      <c r="H154" s="266" t="s">
        <v>1366</v>
      </c>
      <c r="I154" s="266" t="s">
        <v>1367</v>
      </c>
      <c r="J154" s="266" t="s">
        <v>1368</v>
      </c>
      <c r="K154" s="266" t="s">
        <v>1369</v>
      </c>
      <c r="L154" s="273">
        <v>40458</v>
      </c>
      <c r="M154" s="274">
        <v>1792.04</v>
      </c>
      <c r="N154" s="274">
        <v>2240.0500000000002</v>
      </c>
    </row>
    <row r="155" spans="1:14" ht="13.5" thickBot="1">
      <c r="A155" s="266" t="s">
        <v>5583</v>
      </c>
      <c r="B155" s="266" t="s">
        <v>5584</v>
      </c>
      <c r="C155" s="266" t="s">
        <v>5776</v>
      </c>
      <c r="D155" s="266" t="s">
        <v>5777</v>
      </c>
      <c r="E155" s="266" t="s">
        <v>5778</v>
      </c>
      <c r="F155" s="273">
        <v>40458</v>
      </c>
      <c r="G155" s="266" t="s">
        <v>5605</v>
      </c>
      <c r="H155" s="266" t="s">
        <v>1370</v>
      </c>
      <c r="I155" s="266" t="s">
        <v>3910</v>
      </c>
      <c r="J155" s="266" t="s">
        <v>1371</v>
      </c>
      <c r="K155" s="266" t="s">
        <v>1369</v>
      </c>
      <c r="L155" s="273">
        <v>40458</v>
      </c>
      <c r="M155" s="274">
        <v>1825.88</v>
      </c>
      <c r="N155" s="274">
        <v>2282.35</v>
      </c>
    </row>
    <row r="156" spans="1:14" ht="13.5" thickBot="1">
      <c r="A156" s="266" t="s">
        <v>5583</v>
      </c>
      <c r="B156" s="266" t="s">
        <v>5584</v>
      </c>
      <c r="C156" s="266" t="s">
        <v>5776</v>
      </c>
      <c r="D156" s="266" t="s">
        <v>5777</v>
      </c>
      <c r="E156" s="266" t="s">
        <v>5778</v>
      </c>
      <c r="F156" s="273">
        <v>40480</v>
      </c>
      <c r="G156" s="266" t="s">
        <v>5605</v>
      </c>
      <c r="H156" s="266" t="s">
        <v>1372</v>
      </c>
      <c r="I156" s="266" t="s">
        <v>1373</v>
      </c>
      <c r="J156" s="266" t="s">
        <v>1374</v>
      </c>
      <c r="K156" s="266" t="s">
        <v>1375</v>
      </c>
      <c r="L156" s="273">
        <v>40480</v>
      </c>
      <c r="M156" s="274">
        <v>1792.34</v>
      </c>
      <c r="N156" s="274">
        <v>2240.4299999999998</v>
      </c>
    </row>
    <row r="157" spans="1:14" ht="13.5" thickBot="1">
      <c r="A157" s="266" t="s">
        <v>5583</v>
      </c>
      <c r="B157" s="266" t="s">
        <v>5584</v>
      </c>
      <c r="C157" s="266" t="s">
        <v>5776</v>
      </c>
      <c r="D157" s="266" t="s">
        <v>5777</v>
      </c>
      <c r="E157" s="266" t="s">
        <v>5778</v>
      </c>
      <c r="F157" s="273">
        <v>40480</v>
      </c>
      <c r="G157" s="266" t="s">
        <v>5605</v>
      </c>
      <c r="H157" s="266" t="s">
        <v>1376</v>
      </c>
      <c r="I157" s="266" t="s">
        <v>1377</v>
      </c>
      <c r="J157" s="266" t="s">
        <v>1378</v>
      </c>
      <c r="K157" s="266" t="s">
        <v>1375</v>
      </c>
      <c r="L157" s="273">
        <v>40480</v>
      </c>
      <c r="M157" s="274">
        <v>1872.18</v>
      </c>
      <c r="N157" s="274">
        <v>2340.23</v>
      </c>
    </row>
    <row r="158" spans="1:14" ht="13.5" thickBot="1">
      <c r="A158" s="266" t="s">
        <v>5583</v>
      </c>
      <c r="B158" s="266" t="s">
        <v>5584</v>
      </c>
      <c r="C158" s="266" t="s">
        <v>5776</v>
      </c>
      <c r="D158" s="266" t="s">
        <v>5777</v>
      </c>
      <c r="E158" s="266" t="s">
        <v>5778</v>
      </c>
      <c r="F158" s="273">
        <v>40521</v>
      </c>
      <c r="G158" s="266" t="s">
        <v>5605</v>
      </c>
      <c r="H158" s="266" t="s">
        <v>1379</v>
      </c>
      <c r="I158" s="266" t="s">
        <v>1380</v>
      </c>
      <c r="J158" s="266" t="s">
        <v>1381</v>
      </c>
      <c r="K158" s="266" t="s">
        <v>1382</v>
      </c>
      <c r="L158" s="273">
        <v>40521</v>
      </c>
      <c r="M158" s="274">
        <v>1452.82</v>
      </c>
      <c r="N158" s="274">
        <v>1816.03</v>
      </c>
    </row>
    <row r="159" spans="1:14" ht="13.5" thickBot="1">
      <c r="A159" s="266" t="s">
        <v>5583</v>
      </c>
      <c r="B159" s="266" t="s">
        <v>5584</v>
      </c>
      <c r="C159" s="266" t="s">
        <v>5776</v>
      </c>
      <c r="D159" s="266" t="s">
        <v>5777</v>
      </c>
      <c r="E159" s="266" t="s">
        <v>5778</v>
      </c>
      <c r="F159" s="273">
        <v>40521</v>
      </c>
      <c r="G159" s="266" t="s">
        <v>5605</v>
      </c>
      <c r="H159" s="266" t="s">
        <v>1383</v>
      </c>
      <c r="I159" s="266" t="s">
        <v>1384</v>
      </c>
      <c r="J159" s="266" t="s">
        <v>1385</v>
      </c>
      <c r="K159" s="266" t="s">
        <v>1382</v>
      </c>
      <c r="L159" s="273">
        <v>40521</v>
      </c>
      <c r="M159" s="274">
        <v>2262.12</v>
      </c>
      <c r="N159" s="274">
        <v>2827.65</v>
      </c>
    </row>
    <row r="160" spans="1:14" ht="13.5" thickBot="1">
      <c r="A160" s="266" t="s">
        <v>5583</v>
      </c>
      <c r="B160" s="266" t="s">
        <v>5584</v>
      </c>
      <c r="C160" s="266" t="s">
        <v>5776</v>
      </c>
      <c r="D160" s="266" t="s">
        <v>5777</v>
      </c>
      <c r="E160" s="266" t="s">
        <v>5778</v>
      </c>
      <c r="F160" s="273">
        <v>40541</v>
      </c>
      <c r="G160" s="266" t="s">
        <v>5605</v>
      </c>
      <c r="H160" s="266" t="s">
        <v>1386</v>
      </c>
      <c r="I160" s="266" t="s">
        <v>1373</v>
      </c>
      <c r="J160" s="266" t="s">
        <v>1387</v>
      </c>
      <c r="K160" s="266" t="s">
        <v>1388</v>
      </c>
      <c r="L160" s="273">
        <v>40541</v>
      </c>
      <c r="M160" s="274">
        <v>3929.99</v>
      </c>
      <c r="N160" s="274">
        <v>4912.49</v>
      </c>
    </row>
    <row r="161" spans="1:14" ht="13.5" thickBot="1">
      <c r="A161" s="266" t="s">
        <v>5583</v>
      </c>
      <c r="B161" s="266" t="s">
        <v>5584</v>
      </c>
      <c r="C161" s="266" t="s">
        <v>6140</v>
      </c>
      <c r="D161" s="266" t="s">
        <v>6141</v>
      </c>
      <c r="E161" s="266" t="s">
        <v>5585</v>
      </c>
      <c r="F161" s="273">
        <v>40232</v>
      </c>
      <c r="G161" s="266" t="s">
        <v>5586</v>
      </c>
      <c r="H161" s="266" t="s">
        <v>1389</v>
      </c>
      <c r="I161" s="266" t="s">
        <v>1390</v>
      </c>
      <c r="J161" s="266" t="s">
        <v>5589</v>
      </c>
      <c r="K161" s="266" t="s">
        <v>1391</v>
      </c>
      <c r="L161" s="273">
        <v>40232</v>
      </c>
      <c r="M161" s="274">
        <v>2129.6999999999998</v>
      </c>
      <c r="N161" s="274">
        <v>2662.13</v>
      </c>
    </row>
    <row r="162" spans="1:14" ht="13.5" thickBot="1">
      <c r="A162" s="266" t="s">
        <v>5583</v>
      </c>
      <c r="B162" s="266" t="s">
        <v>5584</v>
      </c>
      <c r="C162" s="266" t="s">
        <v>6140</v>
      </c>
      <c r="D162" s="266" t="s">
        <v>6141</v>
      </c>
      <c r="E162" s="266" t="s">
        <v>5778</v>
      </c>
      <c r="F162" s="273">
        <v>40238</v>
      </c>
      <c r="G162" s="266" t="s">
        <v>5605</v>
      </c>
      <c r="H162" s="266" t="s">
        <v>1392</v>
      </c>
      <c r="I162" s="266" t="s">
        <v>1393</v>
      </c>
      <c r="J162" s="266" t="s">
        <v>1394</v>
      </c>
      <c r="K162" s="266" t="s">
        <v>1395</v>
      </c>
      <c r="L162" s="273">
        <v>40238</v>
      </c>
      <c r="M162" s="274">
        <v>1419.15</v>
      </c>
      <c r="N162" s="274">
        <v>1773.94</v>
      </c>
    </row>
    <row r="163" spans="1:14" ht="13.5" thickBot="1">
      <c r="A163" s="266" t="s">
        <v>5583</v>
      </c>
      <c r="B163" s="266" t="s">
        <v>5584</v>
      </c>
      <c r="C163" s="266" t="s">
        <v>6140</v>
      </c>
      <c r="D163" s="266" t="s">
        <v>6141</v>
      </c>
      <c r="E163" s="266" t="s">
        <v>5778</v>
      </c>
      <c r="F163" s="273">
        <v>40238</v>
      </c>
      <c r="G163" s="266" t="s">
        <v>5605</v>
      </c>
      <c r="H163" s="266" t="s">
        <v>1396</v>
      </c>
      <c r="I163" s="266" t="s">
        <v>1397</v>
      </c>
      <c r="J163" s="266" t="s">
        <v>1398</v>
      </c>
      <c r="K163" s="266" t="s">
        <v>1399</v>
      </c>
      <c r="L163" s="273">
        <v>40238</v>
      </c>
      <c r="M163" s="274">
        <v>492.24</v>
      </c>
      <c r="N163" s="274">
        <v>615.29999999999995</v>
      </c>
    </row>
    <row r="164" spans="1:14" ht="13.5" thickBot="1">
      <c r="A164" s="266" t="s">
        <v>5583</v>
      </c>
      <c r="B164" s="266" t="s">
        <v>5584</v>
      </c>
      <c r="C164" s="266" t="s">
        <v>6140</v>
      </c>
      <c r="D164" s="266" t="s">
        <v>6141</v>
      </c>
      <c r="E164" s="266" t="s">
        <v>5778</v>
      </c>
      <c r="F164" s="273">
        <v>40238</v>
      </c>
      <c r="G164" s="266" t="s">
        <v>5605</v>
      </c>
      <c r="H164" s="266" t="s">
        <v>1400</v>
      </c>
      <c r="I164" s="266" t="s">
        <v>1401</v>
      </c>
      <c r="J164" s="266" t="s">
        <v>1402</v>
      </c>
      <c r="K164" s="266" t="s">
        <v>1399</v>
      </c>
      <c r="L164" s="273">
        <v>40238</v>
      </c>
      <c r="M164" s="274">
        <v>576.01</v>
      </c>
      <c r="N164" s="274">
        <v>720.01</v>
      </c>
    </row>
    <row r="165" spans="1:14" ht="13.5" thickBot="1">
      <c r="A165" s="266" t="s">
        <v>5583</v>
      </c>
      <c r="B165" s="266" t="s">
        <v>5584</v>
      </c>
      <c r="C165" s="266" t="s">
        <v>6140</v>
      </c>
      <c r="D165" s="266" t="s">
        <v>6141</v>
      </c>
      <c r="E165" s="266" t="s">
        <v>5778</v>
      </c>
      <c r="F165" s="273">
        <v>40277</v>
      </c>
      <c r="G165" s="266" t="s">
        <v>5605</v>
      </c>
      <c r="H165" s="266" t="s">
        <v>1403</v>
      </c>
      <c r="I165" s="266" t="s">
        <v>1404</v>
      </c>
      <c r="J165" s="266" t="s">
        <v>1405</v>
      </c>
      <c r="K165" s="266" t="s">
        <v>1406</v>
      </c>
      <c r="L165" s="273">
        <v>40277</v>
      </c>
      <c r="M165" s="274">
        <v>804.01</v>
      </c>
      <c r="N165" s="274">
        <v>1005.01</v>
      </c>
    </row>
    <row r="166" spans="1:14" ht="13.5" thickBot="1">
      <c r="A166" s="266" t="s">
        <v>5583</v>
      </c>
      <c r="B166" s="266" t="s">
        <v>5584</v>
      </c>
      <c r="C166" s="266" t="s">
        <v>6140</v>
      </c>
      <c r="D166" s="266" t="s">
        <v>6141</v>
      </c>
      <c r="E166" s="266" t="s">
        <v>5778</v>
      </c>
      <c r="F166" s="273">
        <v>40277</v>
      </c>
      <c r="G166" s="266" t="s">
        <v>5605</v>
      </c>
      <c r="H166" s="266" t="s">
        <v>1407</v>
      </c>
      <c r="I166" s="266" t="s">
        <v>1408</v>
      </c>
      <c r="J166" s="266" t="s">
        <v>1409</v>
      </c>
      <c r="K166" s="266" t="s">
        <v>1406</v>
      </c>
      <c r="L166" s="273">
        <v>40277</v>
      </c>
      <c r="M166" s="274">
        <v>528.21</v>
      </c>
      <c r="N166" s="274">
        <v>660.26</v>
      </c>
    </row>
    <row r="167" spans="1:14" ht="13.5" thickBot="1">
      <c r="A167" s="266" t="s">
        <v>5583</v>
      </c>
      <c r="B167" s="266" t="s">
        <v>5584</v>
      </c>
      <c r="C167" s="266" t="s">
        <v>6140</v>
      </c>
      <c r="D167" s="266" t="s">
        <v>6141</v>
      </c>
      <c r="E167" s="266" t="s">
        <v>5778</v>
      </c>
      <c r="F167" s="273">
        <v>40277</v>
      </c>
      <c r="G167" s="266" t="s">
        <v>5605</v>
      </c>
      <c r="H167" s="266" t="s">
        <v>1410</v>
      </c>
      <c r="I167" s="266" t="s">
        <v>1411</v>
      </c>
      <c r="J167" s="266" t="s">
        <v>1412</v>
      </c>
      <c r="K167" s="266" t="s">
        <v>1413</v>
      </c>
      <c r="L167" s="273">
        <v>40277</v>
      </c>
      <c r="M167" s="274">
        <v>754.35</v>
      </c>
      <c r="N167" s="274">
        <v>942.94</v>
      </c>
    </row>
    <row r="168" spans="1:14" ht="13.5" thickBot="1">
      <c r="A168" s="266" t="s">
        <v>5583</v>
      </c>
      <c r="B168" s="266" t="s">
        <v>5584</v>
      </c>
      <c r="C168" s="266" t="s">
        <v>6140</v>
      </c>
      <c r="D168" s="266" t="s">
        <v>6141</v>
      </c>
      <c r="E168" s="266" t="s">
        <v>5778</v>
      </c>
      <c r="F168" s="273">
        <v>40300</v>
      </c>
      <c r="G168" s="266" t="s">
        <v>5605</v>
      </c>
      <c r="H168" s="266" t="s">
        <v>1414</v>
      </c>
      <c r="I168" s="266" t="s">
        <v>1415</v>
      </c>
      <c r="J168" s="266" t="s">
        <v>1416</v>
      </c>
      <c r="K168" s="266" t="s">
        <v>1417</v>
      </c>
      <c r="L168" s="273">
        <v>40300</v>
      </c>
      <c r="M168" s="274">
        <v>524.88</v>
      </c>
      <c r="N168" s="274">
        <v>656.1</v>
      </c>
    </row>
    <row r="169" spans="1:14" ht="13.5" thickBot="1">
      <c r="A169" s="266" t="s">
        <v>5583</v>
      </c>
      <c r="B169" s="266" t="s">
        <v>5584</v>
      </c>
      <c r="C169" s="266" t="s">
        <v>6140</v>
      </c>
      <c r="D169" s="266" t="s">
        <v>6141</v>
      </c>
      <c r="E169" s="266" t="s">
        <v>5778</v>
      </c>
      <c r="F169" s="273">
        <v>40300</v>
      </c>
      <c r="G169" s="266" t="s">
        <v>5605</v>
      </c>
      <c r="H169" s="266" t="s">
        <v>1418</v>
      </c>
      <c r="I169" s="266" t="s">
        <v>1419</v>
      </c>
      <c r="J169" s="266" t="s">
        <v>1420</v>
      </c>
      <c r="K169" s="266" t="s">
        <v>1417</v>
      </c>
      <c r="L169" s="273">
        <v>40300</v>
      </c>
      <c r="M169" s="274">
        <v>576.54</v>
      </c>
      <c r="N169" s="274">
        <v>720.68</v>
      </c>
    </row>
    <row r="170" spans="1:14" ht="13.5" thickBot="1">
      <c r="A170" s="266" t="s">
        <v>5583</v>
      </c>
      <c r="B170" s="266" t="s">
        <v>5584</v>
      </c>
      <c r="C170" s="266" t="s">
        <v>6140</v>
      </c>
      <c r="D170" s="266" t="s">
        <v>6141</v>
      </c>
      <c r="E170" s="266" t="s">
        <v>5778</v>
      </c>
      <c r="F170" s="273">
        <v>40337</v>
      </c>
      <c r="G170" s="266" t="s">
        <v>5605</v>
      </c>
      <c r="H170" s="266" t="s">
        <v>1421</v>
      </c>
      <c r="I170" s="266" t="s">
        <v>1397</v>
      </c>
      <c r="J170" s="266" t="s">
        <v>1422</v>
      </c>
      <c r="K170" s="266" t="s">
        <v>1423</v>
      </c>
      <c r="L170" s="273">
        <v>40337</v>
      </c>
      <c r="M170" s="274">
        <v>837.34</v>
      </c>
      <c r="N170" s="274">
        <v>1046.68</v>
      </c>
    </row>
    <row r="171" spans="1:14" ht="13.5" thickBot="1">
      <c r="A171" s="266" t="s">
        <v>5583</v>
      </c>
      <c r="B171" s="266" t="s">
        <v>5584</v>
      </c>
      <c r="C171" s="266" t="s">
        <v>6140</v>
      </c>
      <c r="D171" s="266" t="s">
        <v>6141</v>
      </c>
      <c r="E171" s="266" t="s">
        <v>5778</v>
      </c>
      <c r="F171" s="273">
        <v>40337</v>
      </c>
      <c r="G171" s="266" t="s">
        <v>5605</v>
      </c>
      <c r="H171" s="266" t="s">
        <v>1424</v>
      </c>
      <c r="I171" s="266" t="s">
        <v>1401</v>
      </c>
      <c r="J171" s="266" t="s">
        <v>1425</v>
      </c>
      <c r="K171" s="266" t="s">
        <v>1423</v>
      </c>
      <c r="L171" s="273">
        <v>40337</v>
      </c>
      <c r="M171" s="274">
        <v>275.41000000000003</v>
      </c>
      <c r="N171" s="274">
        <v>344.26</v>
      </c>
    </row>
    <row r="172" spans="1:14" ht="13.5" thickBot="1">
      <c r="A172" s="266" t="s">
        <v>5583</v>
      </c>
      <c r="B172" s="266" t="s">
        <v>5584</v>
      </c>
      <c r="C172" s="266" t="s">
        <v>6140</v>
      </c>
      <c r="D172" s="266" t="s">
        <v>6141</v>
      </c>
      <c r="E172" s="266" t="s">
        <v>5778</v>
      </c>
      <c r="F172" s="273">
        <v>40378</v>
      </c>
      <c r="G172" s="266" t="s">
        <v>5605</v>
      </c>
      <c r="H172" s="266" t="s">
        <v>1426</v>
      </c>
      <c r="I172" s="266" t="s">
        <v>1427</v>
      </c>
      <c r="J172" s="266" t="s">
        <v>1428</v>
      </c>
      <c r="K172" s="266" t="s">
        <v>1429</v>
      </c>
      <c r="L172" s="273">
        <v>40378</v>
      </c>
      <c r="M172" s="274">
        <v>830.82</v>
      </c>
      <c r="N172" s="274">
        <v>1038.53</v>
      </c>
    </row>
    <row r="173" spans="1:14" ht="13.5" thickBot="1">
      <c r="A173" s="266" t="s">
        <v>5583</v>
      </c>
      <c r="B173" s="266" t="s">
        <v>5584</v>
      </c>
      <c r="C173" s="266" t="s">
        <v>6140</v>
      </c>
      <c r="D173" s="266" t="s">
        <v>6141</v>
      </c>
      <c r="E173" s="266" t="s">
        <v>5778</v>
      </c>
      <c r="F173" s="273">
        <v>40378</v>
      </c>
      <c r="G173" s="266" t="s">
        <v>5605</v>
      </c>
      <c r="H173" s="266" t="s">
        <v>1430</v>
      </c>
      <c r="I173" s="266" t="s">
        <v>1431</v>
      </c>
      <c r="J173" s="266" t="s">
        <v>1432</v>
      </c>
      <c r="K173" s="266" t="s">
        <v>1429</v>
      </c>
      <c r="L173" s="273">
        <v>40378</v>
      </c>
      <c r="M173" s="274">
        <v>503.13</v>
      </c>
      <c r="N173" s="274">
        <v>628.91</v>
      </c>
    </row>
    <row r="174" spans="1:14" ht="13.5" thickBot="1">
      <c r="A174" s="266" t="s">
        <v>5583</v>
      </c>
      <c r="B174" s="266" t="s">
        <v>5584</v>
      </c>
      <c r="C174" s="266" t="s">
        <v>6140</v>
      </c>
      <c r="D174" s="266" t="s">
        <v>6141</v>
      </c>
      <c r="E174" s="266" t="s">
        <v>5778</v>
      </c>
      <c r="F174" s="273">
        <v>40400</v>
      </c>
      <c r="G174" s="266" t="s">
        <v>5605</v>
      </c>
      <c r="H174" s="266" t="s">
        <v>1433</v>
      </c>
      <c r="I174" s="266" t="s">
        <v>3910</v>
      </c>
      <c r="J174" s="266" t="s">
        <v>1434</v>
      </c>
      <c r="K174" s="266" t="s">
        <v>1435</v>
      </c>
      <c r="L174" s="273">
        <v>40400</v>
      </c>
      <c r="M174" s="274">
        <v>299.48</v>
      </c>
      <c r="N174" s="274">
        <v>374.35</v>
      </c>
    </row>
    <row r="175" spans="1:14" ht="13.5" thickBot="1">
      <c r="A175" s="266" t="s">
        <v>5583</v>
      </c>
      <c r="B175" s="266" t="s">
        <v>5584</v>
      </c>
      <c r="C175" s="266" t="s">
        <v>6140</v>
      </c>
      <c r="D175" s="266" t="s">
        <v>6141</v>
      </c>
      <c r="E175" s="266" t="s">
        <v>5778</v>
      </c>
      <c r="F175" s="273">
        <v>40400</v>
      </c>
      <c r="G175" s="266" t="s">
        <v>5605</v>
      </c>
      <c r="H175" s="266" t="s">
        <v>1436</v>
      </c>
      <c r="I175" s="266" t="s">
        <v>3910</v>
      </c>
      <c r="J175" s="266" t="s">
        <v>1437</v>
      </c>
      <c r="K175" s="266" t="s">
        <v>1435</v>
      </c>
      <c r="L175" s="273">
        <v>40400</v>
      </c>
      <c r="M175" s="274">
        <v>274.37</v>
      </c>
      <c r="N175" s="274">
        <v>342.96</v>
      </c>
    </row>
    <row r="176" spans="1:14" ht="13.5" thickBot="1">
      <c r="A176" s="266" t="s">
        <v>5583</v>
      </c>
      <c r="B176" s="266" t="s">
        <v>5584</v>
      </c>
      <c r="C176" s="266" t="s">
        <v>6140</v>
      </c>
      <c r="D176" s="266" t="s">
        <v>6141</v>
      </c>
      <c r="E176" s="266" t="s">
        <v>5778</v>
      </c>
      <c r="F176" s="273">
        <v>40420</v>
      </c>
      <c r="G176" s="266" t="s">
        <v>5605</v>
      </c>
      <c r="H176" s="266" t="s">
        <v>1438</v>
      </c>
      <c r="I176" s="266" t="s">
        <v>1439</v>
      </c>
      <c r="J176" s="266" t="s">
        <v>1440</v>
      </c>
      <c r="K176" s="266" t="s">
        <v>1441</v>
      </c>
      <c r="L176" s="273">
        <v>40420</v>
      </c>
      <c r="M176" s="274">
        <v>292.47000000000003</v>
      </c>
      <c r="N176" s="274">
        <v>365.59</v>
      </c>
    </row>
    <row r="177" spans="1:14" ht="13.5" thickBot="1">
      <c r="A177" s="266" t="s">
        <v>5583</v>
      </c>
      <c r="B177" s="266" t="s">
        <v>5584</v>
      </c>
      <c r="C177" s="266" t="s">
        <v>6140</v>
      </c>
      <c r="D177" s="266" t="s">
        <v>6141</v>
      </c>
      <c r="E177" s="266" t="s">
        <v>5778</v>
      </c>
      <c r="F177" s="273">
        <v>40454</v>
      </c>
      <c r="G177" s="266" t="s">
        <v>5605</v>
      </c>
      <c r="H177" s="266" t="s">
        <v>1442</v>
      </c>
      <c r="I177" s="266" t="s">
        <v>1443</v>
      </c>
      <c r="J177" s="266" t="s">
        <v>1444</v>
      </c>
      <c r="K177" s="266" t="s">
        <v>1445</v>
      </c>
      <c r="L177" s="273">
        <v>40454</v>
      </c>
      <c r="M177" s="274">
        <v>879.18</v>
      </c>
      <c r="N177" s="274">
        <v>1098.98</v>
      </c>
    </row>
    <row r="178" spans="1:14" ht="13.5" thickBot="1">
      <c r="A178" s="266" t="s">
        <v>5583</v>
      </c>
      <c r="B178" s="266" t="s">
        <v>5584</v>
      </c>
      <c r="C178" s="266" t="s">
        <v>6140</v>
      </c>
      <c r="D178" s="266" t="s">
        <v>6141</v>
      </c>
      <c r="E178" s="266" t="s">
        <v>5778</v>
      </c>
      <c r="F178" s="273">
        <v>40454</v>
      </c>
      <c r="G178" s="266" t="s">
        <v>5605</v>
      </c>
      <c r="H178" s="266" t="s">
        <v>1446</v>
      </c>
      <c r="I178" s="266" t="s">
        <v>1447</v>
      </c>
      <c r="J178" s="266" t="s">
        <v>1448</v>
      </c>
      <c r="K178" s="266" t="s">
        <v>1445</v>
      </c>
      <c r="L178" s="273">
        <v>40454</v>
      </c>
      <c r="M178" s="274">
        <v>702.1</v>
      </c>
      <c r="N178" s="274">
        <v>877.63</v>
      </c>
    </row>
    <row r="179" spans="1:14" ht="13.5" thickBot="1">
      <c r="A179" s="266" t="s">
        <v>5583</v>
      </c>
      <c r="B179" s="266" t="s">
        <v>5584</v>
      </c>
      <c r="C179" s="266" t="s">
        <v>6140</v>
      </c>
      <c r="D179" s="266" t="s">
        <v>6141</v>
      </c>
      <c r="E179" s="266" t="s">
        <v>5778</v>
      </c>
      <c r="F179" s="273">
        <v>40477</v>
      </c>
      <c r="G179" s="266" t="s">
        <v>5605</v>
      </c>
      <c r="H179" s="266" t="s">
        <v>1449</v>
      </c>
      <c r="I179" s="266" t="s">
        <v>1450</v>
      </c>
      <c r="J179" s="266" t="s">
        <v>1451</v>
      </c>
      <c r="K179" s="266" t="s">
        <v>1452</v>
      </c>
      <c r="L179" s="273">
        <v>40477</v>
      </c>
      <c r="M179" s="274">
        <v>701.46</v>
      </c>
      <c r="N179" s="274">
        <v>876.83</v>
      </c>
    </row>
    <row r="180" spans="1:14" ht="13.5" thickBot="1">
      <c r="A180" s="266" t="s">
        <v>5583</v>
      </c>
      <c r="B180" s="266" t="s">
        <v>5584</v>
      </c>
      <c r="C180" s="266" t="s">
        <v>6140</v>
      </c>
      <c r="D180" s="266" t="s">
        <v>6141</v>
      </c>
      <c r="E180" s="266" t="s">
        <v>5778</v>
      </c>
      <c r="F180" s="273">
        <v>40477</v>
      </c>
      <c r="G180" s="266" t="s">
        <v>5605</v>
      </c>
      <c r="H180" s="266" t="s">
        <v>1453</v>
      </c>
      <c r="I180" s="266" t="s">
        <v>1401</v>
      </c>
      <c r="J180" s="266" t="s">
        <v>1454</v>
      </c>
      <c r="K180" s="266" t="s">
        <v>1452</v>
      </c>
      <c r="L180" s="273">
        <v>40477</v>
      </c>
      <c r="M180" s="274">
        <v>591.4</v>
      </c>
      <c r="N180" s="274">
        <v>739.25</v>
      </c>
    </row>
    <row r="181" spans="1:14" ht="13.5" thickBot="1">
      <c r="A181" s="266" t="s">
        <v>5583</v>
      </c>
      <c r="B181" s="266" t="s">
        <v>5584</v>
      </c>
      <c r="C181" s="266" t="s">
        <v>6140</v>
      </c>
      <c r="D181" s="266" t="s">
        <v>6141</v>
      </c>
      <c r="E181" s="266" t="s">
        <v>5778</v>
      </c>
      <c r="F181" s="273">
        <v>40520</v>
      </c>
      <c r="G181" s="266" t="s">
        <v>5605</v>
      </c>
      <c r="H181" s="266" t="s">
        <v>1455</v>
      </c>
      <c r="I181" s="266" t="s">
        <v>1456</v>
      </c>
      <c r="J181" s="266" t="s">
        <v>1457</v>
      </c>
      <c r="K181" s="266" t="s">
        <v>1458</v>
      </c>
      <c r="L181" s="273">
        <v>40520</v>
      </c>
      <c r="M181" s="274">
        <v>561.41999999999996</v>
      </c>
      <c r="N181" s="274">
        <v>701.78</v>
      </c>
    </row>
    <row r="182" spans="1:14" ht="13.5" thickBot="1">
      <c r="A182" s="266" t="s">
        <v>5583</v>
      </c>
      <c r="B182" s="266" t="s">
        <v>5584</v>
      </c>
      <c r="C182" s="266" t="s">
        <v>6140</v>
      </c>
      <c r="D182" s="266" t="s">
        <v>6141</v>
      </c>
      <c r="E182" s="266" t="s">
        <v>5778</v>
      </c>
      <c r="F182" s="273">
        <v>40520</v>
      </c>
      <c r="G182" s="266" t="s">
        <v>5605</v>
      </c>
      <c r="H182" s="266" t="s">
        <v>1459</v>
      </c>
      <c r="I182" s="266" t="s">
        <v>1460</v>
      </c>
      <c r="J182" s="266" t="s">
        <v>1461</v>
      </c>
      <c r="K182" s="266" t="s">
        <v>1458</v>
      </c>
      <c r="L182" s="273">
        <v>40520</v>
      </c>
      <c r="M182" s="274">
        <v>228.09</v>
      </c>
      <c r="N182" s="274">
        <v>285.11</v>
      </c>
    </row>
    <row r="183" spans="1:14" ht="13.5" thickBot="1">
      <c r="A183" s="266" t="s">
        <v>5583</v>
      </c>
      <c r="B183" s="266" t="s">
        <v>5584</v>
      </c>
      <c r="C183" s="266" t="s">
        <v>6140</v>
      </c>
      <c r="D183" s="266" t="s">
        <v>6141</v>
      </c>
      <c r="E183" s="266" t="s">
        <v>5778</v>
      </c>
      <c r="F183" s="273">
        <v>40545</v>
      </c>
      <c r="G183" s="266" t="s">
        <v>5605</v>
      </c>
      <c r="H183" s="266" t="s">
        <v>1462</v>
      </c>
      <c r="I183" s="266" t="s">
        <v>1463</v>
      </c>
      <c r="J183" s="266" t="s">
        <v>1464</v>
      </c>
      <c r="K183" s="266" t="s">
        <v>1465</v>
      </c>
      <c r="L183" s="273">
        <v>40535</v>
      </c>
      <c r="M183" s="274">
        <v>571.34</v>
      </c>
      <c r="N183" s="274">
        <v>714.18</v>
      </c>
    </row>
    <row r="184" spans="1:14" ht="13.5" thickBot="1">
      <c r="A184" s="266" t="s">
        <v>5583</v>
      </c>
      <c r="B184" s="266" t="s">
        <v>5584</v>
      </c>
      <c r="C184" s="266" t="s">
        <v>6140</v>
      </c>
      <c r="D184" s="266" t="s">
        <v>6141</v>
      </c>
      <c r="E184" s="266" t="s">
        <v>5778</v>
      </c>
      <c r="F184" s="273">
        <v>40545</v>
      </c>
      <c r="G184" s="266" t="s">
        <v>5605</v>
      </c>
      <c r="H184" s="266" t="s">
        <v>1466</v>
      </c>
      <c r="I184" s="266" t="s">
        <v>1467</v>
      </c>
      <c r="J184" s="266" t="s">
        <v>1468</v>
      </c>
      <c r="K184" s="266" t="s">
        <v>1465</v>
      </c>
      <c r="L184" s="273">
        <v>40535</v>
      </c>
      <c r="M184" s="274">
        <v>489.47</v>
      </c>
      <c r="N184" s="274">
        <v>611.84</v>
      </c>
    </row>
    <row r="185" spans="1:14" ht="13.5" thickBot="1">
      <c r="A185" s="266" t="s">
        <v>5583</v>
      </c>
      <c r="B185" s="266" t="s">
        <v>5584</v>
      </c>
      <c r="C185" s="266" t="s">
        <v>1469</v>
      </c>
      <c r="D185" s="266" t="s">
        <v>1470</v>
      </c>
      <c r="E185" s="266" t="s">
        <v>5585</v>
      </c>
      <c r="F185" s="273">
        <v>40232</v>
      </c>
      <c r="G185" s="266" t="s">
        <v>5586</v>
      </c>
      <c r="H185" s="266" t="s">
        <v>1471</v>
      </c>
      <c r="I185" s="266" t="s">
        <v>1390</v>
      </c>
      <c r="J185" s="266" t="s">
        <v>5589</v>
      </c>
      <c r="K185" s="266" t="s">
        <v>1391</v>
      </c>
      <c r="L185" s="273">
        <v>40232</v>
      </c>
      <c r="M185" s="274">
        <v>-2129.6999999999998</v>
      </c>
      <c r="N185" s="274">
        <v>-2662.13</v>
      </c>
    </row>
    <row r="186" spans="1:14" ht="13.5" thickBot="1">
      <c r="A186" s="266" t="s">
        <v>5583</v>
      </c>
      <c r="B186" s="266" t="s">
        <v>5584</v>
      </c>
      <c r="C186" s="266" t="s">
        <v>1469</v>
      </c>
      <c r="D186" s="266" t="s">
        <v>1470</v>
      </c>
      <c r="E186" s="266" t="s">
        <v>5778</v>
      </c>
      <c r="F186" s="273">
        <v>40213</v>
      </c>
      <c r="G186" s="266" t="s">
        <v>5605</v>
      </c>
      <c r="H186" s="266" t="s">
        <v>1472</v>
      </c>
      <c r="I186" s="266" t="s">
        <v>3910</v>
      </c>
      <c r="J186" s="266" t="s">
        <v>1473</v>
      </c>
      <c r="K186" s="266" t="s">
        <v>1474</v>
      </c>
      <c r="L186" s="273">
        <v>40213</v>
      </c>
      <c r="M186" s="274">
        <v>314.93</v>
      </c>
      <c r="N186" s="274">
        <v>393.66</v>
      </c>
    </row>
    <row r="187" spans="1:14" ht="13.5" thickBot="1">
      <c r="A187" s="266" t="s">
        <v>5583</v>
      </c>
      <c r="B187" s="266" t="s">
        <v>5584</v>
      </c>
      <c r="C187" s="266" t="s">
        <v>1469</v>
      </c>
      <c r="D187" s="266" t="s">
        <v>1470</v>
      </c>
      <c r="E187" s="266" t="s">
        <v>5778</v>
      </c>
      <c r="F187" s="273">
        <v>40213</v>
      </c>
      <c r="G187" s="266" t="s">
        <v>5605</v>
      </c>
      <c r="H187" s="266" t="s">
        <v>1475</v>
      </c>
      <c r="I187" s="266" t="s">
        <v>3910</v>
      </c>
      <c r="J187" s="266" t="s">
        <v>1476</v>
      </c>
      <c r="K187" s="266" t="s">
        <v>1477</v>
      </c>
      <c r="L187" s="273">
        <v>40213</v>
      </c>
      <c r="M187" s="274">
        <v>812.62</v>
      </c>
      <c r="N187" s="274">
        <v>1015.78</v>
      </c>
    </row>
    <row r="188" spans="1:14" ht="13.5" thickBot="1">
      <c r="A188" s="266" t="s">
        <v>5583</v>
      </c>
      <c r="B188" s="266" t="s">
        <v>5584</v>
      </c>
      <c r="C188" s="266" t="s">
        <v>1469</v>
      </c>
      <c r="D188" s="266" t="s">
        <v>1470</v>
      </c>
      <c r="E188" s="266" t="s">
        <v>5778</v>
      </c>
      <c r="F188" s="273">
        <v>40221</v>
      </c>
      <c r="G188" s="266" t="s">
        <v>5605</v>
      </c>
      <c r="H188" s="266" t="s">
        <v>1478</v>
      </c>
      <c r="I188" s="266" t="s">
        <v>3910</v>
      </c>
      <c r="J188" s="266" t="s">
        <v>1479</v>
      </c>
      <c r="K188" s="266" t="s">
        <v>1480</v>
      </c>
      <c r="L188" s="273">
        <v>40221</v>
      </c>
      <c r="M188" s="274">
        <v>1002.15</v>
      </c>
      <c r="N188" s="274">
        <v>1252.69</v>
      </c>
    </row>
    <row r="189" spans="1:14" ht="13.5" thickBot="1">
      <c r="A189" s="266" t="s">
        <v>5583</v>
      </c>
      <c r="B189" s="266" t="s">
        <v>5584</v>
      </c>
      <c r="C189" s="266" t="s">
        <v>6211</v>
      </c>
      <c r="D189" s="266" t="s">
        <v>6212</v>
      </c>
      <c r="E189" s="266" t="s">
        <v>5585</v>
      </c>
      <c r="F189" s="273">
        <v>40281</v>
      </c>
      <c r="G189" s="266" t="s">
        <v>5586</v>
      </c>
      <c r="H189" s="266" t="s">
        <v>1481</v>
      </c>
      <c r="I189" s="266" t="s">
        <v>4118</v>
      </c>
      <c r="J189" s="266" t="s">
        <v>5589</v>
      </c>
      <c r="K189" s="266" t="s">
        <v>1482</v>
      </c>
      <c r="L189" s="273">
        <v>40281</v>
      </c>
      <c r="M189" s="274">
        <v>1161.17</v>
      </c>
      <c r="N189" s="274">
        <v>1451.46</v>
      </c>
    </row>
    <row r="190" spans="1:14" ht="13.5" thickBot="1">
      <c r="A190" s="266" t="s">
        <v>5583</v>
      </c>
      <c r="B190" s="266" t="s">
        <v>5584</v>
      </c>
      <c r="C190" s="266" t="s">
        <v>6211</v>
      </c>
      <c r="D190" s="266" t="s">
        <v>6212</v>
      </c>
      <c r="E190" s="266" t="s">
        <v>5585</v>
      </c>
      <c r="F190" s="273">
        <v>40461</v>
      </c>
      <c r="G190" s="266" t="s">
        <v>5586</v>
      </c>
      <c r="H190" s="266" t="s">
        <v>1483</v>
      </c>
      <c r="I190" s="266" t="s">
        <v>1484</v>
      </c>
      <c r="J190" s="266" t="s">
        <v>5589</v>
      </c>
      <c r="K190" s="266" t="s">
        <v>1485</v>
      </c>
      <c r="L190" s="273">
        <v>40461</v>
      </c>
      <c r="M190" s="274">
        <v>8316.11</v>
      </c>
      <c r="N190" s="274">
        <v>10395.14</v>
      </c>
    </row>
    <row r="191" spans="1:14" ht="13.5" thickBot="1">
      <c r="A191" s="266" t="s">
        <v>5583</v>
      </c>
      <c r="B191" s="266" t="s">
        <v>5584</v>
      </c>
      <c r="C191" s="266" t="s">
        <v>6211</v>
      </c>
      <c r="D191" s="266" t="s">
        <v>6212</v>
      </c>
      <c r="E191" s="266" t="s">
        <v>5585</v>
      </c>
      <c r="F191" s="273">
        <v>40483</v>
      </c>
      <c r="G191" s="266" t="s">
        <v>5586</v>
      </c>
      <c r="H191" s="266" t="s">
        <v>1486</v>
      </c>
      <c r="I191" s="266" t="s">
        <v>1487</v>
      </c>
      <c r="J191" s="266" t="s">
        <v>5589</v>
      </c>
      <c r="K191" s="266" t="s">
        <v>1488</v>
      </c>
      <c r="L191" s="273">
        <v>40483</v>
      </c>
      <c r="M191" s="274">
        <v>-5763.47</v>
      </c>
      <c r="N191" s="274">
        <v>-7204.34</v>
      </c>
    </row>
    <row r="192" spans="1:14" ht="13.5" thickBot="1">
      <c r="A192" s="266" t="s">
        <v>5583</v>
      </c>
      <c r="B192" s="266" t="s">
        <v>5584</v>
      </c>
      <c r="C192" s="266" t="s">
        <v>6211</v>
      </c>
      <c r="D192" s="266" t="s">
        <v>6212</v>
      </c>
      <c r="E192" s="266" t="s">
        <v>5604</v>
      </c>
      <c r="F192" s="273">
        <v>40210</v>
      </c>
      <c r="G192" s="266" t="s">
        <v>5605</v>
      </c>
      <c r="H192" s="266" t="s">
        <v>1489</v>
      </c>
      <c r="I192" s="266" t="s">
        <v>4118</v>
      </c>
      <c r="J192" s="266" t="s">
        <v>1490</v>
      </c>
      <c r="K192" s="266" t="s">
        <v>1491</v>
      </c>
      <c r="L192" s="273">
        <v>40210</v>
      </c>
      <c r="M192" s="274">
        <v>971.76</v>
      </c>
      <c r="N192" s="274">
        <v>1214.7</v>
      </c>
    </row>
    <row r="193" spans="1:14" ht="13.5" thickBot="1">
      <c r="A193" s="266" t="s">
        <v>5583</v>
      </c>
      <c r="B193" s="266" t="s">
        <v>5584</v>
      </c>
      <c r="C193" s="266" t="s">
        <v>6211</v>
      </c>
      <c r="D193" s="266" t="s">
        <v>6212</v>
      </c>
      <c r="E193" s="266" t="s">
        <v>5604</v>
      </c>
      <c r="F193" s="273">
        <v>40210</v>
      </c>
      <c r="G193" s="266" t="s">
        <v>5605</v>
      </c>
      <c r="H193" s="266" t="s">
        <v>1492</v>
      </c>
      <c r="I193" s="266" t="s">
        <v>4118</v>
      </c>
      <c r="J193" s="266" t="s">
        <v>1493</v>
      </c>
      <c r="K193" s="266" t="s">
        <v>1494</v>
      </c>
      <c r="L193" s="273">
        <v>40210</v>
      </c>
      <c r="M193" s="274">
        <v>1370.51</v>
      </c>
      <c r="N193" s="274">
        <v>1713.14</v>
      </c>
    </row>
    <row r="194" spans="1:14" ht="13.5" thickBot="1">
      <c r="A194" s="266" t="s">
        <v>5583</v>
      </c>
      <c r="B194" s="266" t="s">
        <v>5584</v>
      </c>
      <c r="C194" s="266" t="s">
        <v>6211</v>
      </c>
      <c r="D194" s="266" t="s">
        <v>6212</v>
      </c>
      <c r="E194" s="266" t="s">
        <v>5604</v>
      </c>
      <c r="F194" s="273">
        <v>40214</v>
      </c>
      <c r="G194" s="266" t="s">
        <v>5605</v>
      </c>
      <c r="H194" s="266" t="s">
        <v>1495</v>
      </c>
      <c r="I194" s="266" t="s">
        <v>4289</v>
      </c>
      <c r="J194" s="266" t="s">
        <v>1496</v>
      </c>
      <c r="K194" s="266" t="s">
        <v>1497</v>
      </c>
      <c r="L194" s="273">
        <v>40214</v>
      </c>
      <c r="M194" s="274">
        <v>22642.11</v>
      </c>
      <c r="N194" s="274">
        <v>28302.639999999999</v>
      </c>
    </row>
    <row r="195" spans="1:14" ht="13.5" thickBot="1">
      <c r="A195" s="266" t="s">
        <v>5583</v>
      </c>
      <c r="B195" s="266" t="s">
        <v>5584</v>
      </c>
      <c r="C195" s="266" t="s">
        <v>6211</v>
      </c>
      <c r="D195" s="266" t="s">
        <v>6212</v>
      </c>
      <c r="E195" s="266" t="s">
        <v>5604</v>
      </c>
      <c r="F195" s="273">
        <v>40214</v>
      </c>
      <c r="G195" s="266" t="s">
        <v>5605</v>
      </c>
      <c r="H195" s="266" t="s">
        <v>1498</v>
      </c>
      <c r="I195" s="266" t="s">
        <v>1499</v>
      </c>
      <c r="J195" s="266" t="s">
        <v>1500</v>
      </c>
      <c r="K195" s="266" t="s">
        <v>1501</v>
      </c>
      <c r="L195" s="273">
        <v>40214</v>
      </c>
      <c r="M195" s="274">
        <v>12634.63</v>
      </c>
      <c r="N195" s="274">
        <v>15793.29</v>
      </c>
    </row>
    <row r="196" spans="1:14" ht="13.5" thickBot="1">
      <c r="A196" s="266" t="s">
        <v>5583</v>
      </c>
      <c r="B196" s="266" t="s">
        <v>5584</v>
      </c>
      <c r="C196" s="266" t="s">
        <v>6211</v>
      </c>
      <c r="D196" s="266" t="s">
        <v>6212</v>
      </c>
      <c r="E196" s="266" t="s">
        <v>5604</v>
      </c>
      <c r="F196" s="273">
        <v>40239</v>
      </c>
      <c r="G196" s="266" t="s">
        <v>5605</v>
      </c>
      <c r="H196" s="266" t="s">
        <v>1502</v>
      </c>
      <c r="I196" s="266" t="s">
        <v>4289</v>
      </c>
      <c r="J196" s="266" t="s">
        <v>1503</v>
      </c>
      <c r="K196" s="266" t="s">
        <v>1504</v>
      </c>
      <c r="L196" s="273">
        <v>40239</v>
      </c>
      <c r="M196" s="274">
        <v>19436.43</v>
      </c>
      <c r="N196" s="274">
        <v>24295.54</v>
      </c>
    </row>
    <row r="197" spans="1:14" ht="13.5" thickBot="1">
      <c r="A197" s="266" t="s">
        <v>5583</v>
      </c>
      <c r="B197" s="266" t="s">
        <v>5584</v>
      </c>
      <c r="C197" s="266" t="s">
        <v>6211</v>
      </c>
      <c r="D197" s="266" t="s">
        <v>6212</v>
      </c>
      <c r="E197" s="266" t="s">
        <v>5604</v>
      </c>
      <c r="F197" s="273">
        <v>40239</v>
      </c>
      <c r="G197" s="266" t="s">
        <v>5605</v>
      </c>
      <c r="H197" s="266" t="s">
        <v>1505</v>
      </c>
      <c r="I197" s="266" t="s">
        <v>1506</v>
      </c>
      <c r="J197" s="266" t="s">
        <v>1507</v>
      </c>
      <c r="K197" s="266" t="s">
        <v>1508</v>
      </c>
      <c r="L197" s="273">
        <v>40239</v>
      </c>
      <c r="M197" s="274">
        <v>708.94</v>
      </c>
      <c r="N197" s="274">
        <v>886.18</v>
      </c>
    </row>
    <row r="198" spans="1:14" ht="13.5" thickBot="1">
      <c r="A198" s="266" t="s">
        <v>5583</v>
      </c>
      <c r="B198" s="266" t="s">
        <v>5584</v>
      </c>
      <c r="C198" s="266" t="s">
        <v>6211</v>
      </c>
      <c r="D198" s="266" t="s">
        <v>6212</v>
      </c>
      <c r="E198" s="266" t="s">
        <v>5604</v>
      </c>
      <c r="F198" s="273">
        <v>40241</v>
      </c>
      <c r="G198" s="266" t="s">
        <v>5605</v>
      </c>
      <c r="H198" s="266" t="s">
        <v>1509</v>
      </c>
      <c r="I198" s="266" t="s">
        <v>1510</v>
      </c>
      <c r="J198" s="266" t="s">
        <v>1511</v>
      </c>
      <c r="K198" s="266" t="s">
        <v>1512</v>
      </c>
      <c r="L198" s="273">
        <v>40241</v>
      </c>
      <c r="M198" s="274">
        <v>12792.24</v>
      </c>
      <c r="N198" s="274">
        <v>15990.3</v>
      </c>
    </row>
    <row r="199" spans="1:14" ht="13.5" thickBot="1">
      <c r="A199" s="266" t="s">
        <v>5583</v>
      </c>
      <c r="B199" s="266" t="s">
        <v>5584</v>
      </c>
      <c r="C199" s="266" t="s">
        <v>6211</v>
      </c>
      <c r="D199" s="266" t="s">
        <v>6212</v>
      </c>
      <c r="E199" s="266" t="s">
        <v>5604</v>
      </c>
      <c r="F199" s="273">
        <v>40255</v>
      </c>
      <c r="G199" s="266" t="s">
        <v>5605</v>
      </c>
      <c r="H199" s="266" t="s">
        <v>1513</v>
      </c>
      <c r="I199" s="266" t="s">
        <v>1514</v>
      </c>
      <c r="J199" s="266" t="s">
        <v>1515</v>
      </c>
      <c r="K199" s="266" t="s">
        <v>1516</v>
      </c>
      <c r="L199" s="273">
        <v>40255</v>
      </c>
      <c r="M199" s="274">
        <v>1486.42</v>
      </c>
      <c r="N199" s="274">
        <v>1858.03</v>
      </c>
    </row>
    <row r="200" spans="1:14" ht="13.5" thickBot="1">
      <c r="A200" s="266" t="s">
        <v>5583</v>
      </c>
      <c r="B200" s="266" t="s">
        <v>5584</v>
      </c>
      <c r="C200" s="266" t="s">
        <v>6211</v>
      </c>
      <c r="D200" s="266" t="s">
        <v>6212</v>
      </c>
      <c r="E200" s="266" t="s">
        <v>5604</v>
      </c>
      <c r="F200" s="273">
        <v>40266</v>
      </c>
      <c r="G200" s="266" t="s">
        <v>5605</v>
      </c>
      <c r="H200" s="266" t="s">
        <v>1517</v>
      </c>
      <c r="I200" s="266" t="s">
        <v>4107</v>
      </c>
      <c r="J200" s="266" t="s">
        <v>1518</v>
      </c>
      <c r="K200" s="266" t="s">
        <v>1519</v>
      </c>
      <c r="L200" s="273">
        <v>40266</v>
      </c>
      <c r="M200" s="274">
        <v>1095.99</v>
      </c>
      <c r="N200" s="274">
        <v>1369.99</v>
      </c>
    </row>
    <row r="201" spans="1:14" ht="13.5" thickBot="1">
      <c r="A201" s="266" t="s">
        <v>5583</v>
      </c>
      <c r="B201" s="266" t="s">
        <v>5584</v>
      </c>
      <c r="C201" s="266" t="s">
        <v>6211</v>
      </c>
      <c r="D201" s="266" t="s">
        <v>6212</v>
      </c>
      <c r="E201" s="266" t="s">
        <v>5604</v>
      </c>
      <c r="F201" s="273">
        <v>40276</v>
      </c>
      <c r="G201" s="266" t="s">
        <v>5605</v>
      </c>
      <c r="H201" s="266" t="s">
        <v>1520</v>
      </c>
      <c r="I201" s="266" t="s">
        <v>1521</v>
      </c>
      <c r="J201" s="266" t="s">
        <v>1522</v>
      </c>
      <c r="K201" s="266" t="s">
        <v>1523</v>
      </c>
      <c r="L201" s="273">
        <v>40276</v>
      </c>
      <c r="M201" s="274">
        <v>14195.78</v>
      </c>
      <c r="N201" s="274">
        <v>17744.73</v>
      </c>
    </row>
    <row r="202" spans="1:14" ht="13.5" thickBot="1">
      <c r="A202" s="266" t="s">
        <v>5583</v>
      </c>
      <c r="B202" s="266" t="s">
        <v>5584</v>
      </c>
      <c r="C202" s="266" t="s">
        <v>6211</v>
      </c>
      <c r="D202" s="266" t="s">
        <v>6212</v>
      </c>
      <c r="E202" s="266" t="s">
        <v>5604</v>
      </c>
      <c r="F202" s="273">
        <v>40287</v>
      </c>
      <c r="G202" s="266" t="s">
        <v>5605</v>
      </c>
      <c r="H202" s="266" t="s">
        <v>1524</v>
      </c>
      <c r="I202" s="266" t="s">
        <v>1525</v>
      </c>
      <c r="J202" s="266" t="s">
        <v>1526</v>
      </c>
      <c r="K202" s="266" t="s">
        <v>1527</v>
      </c>
      <c r="L202" s="273">
        <v>40287</v>
      </c>
      <c r="M202" s="274">
        <v>25094.42</v>
      </c>
      <c r="N202" s="274">
        <v>31368.03</v>
      </c>
    </row>
    <row r="203" spans="1:14" ht="13.5" thickBot="1">
      <c r="A203" s="266" t="s">
        <v>5583</v>
      </c>
      <c r="B203" s="266" t="s">
        <v>5584</v>
      </c>
      <c r="C203" s="266" t="s">
        <v>6211</v>
      </c>
      <c r="D203" s="266" t="s">
        <v>6212</v>
      </c>
      <c r="E203" s="266" t="s">
        <v>5604</v>
      </c>
      <c r="F203" s="273">
        <v>40329</v>
      </c>
      <c r="G203" s="266" t="s">
        <v>5605</v>
      </c>
      <c r="H203" s="266" t="s">
        <v>1528</v>
      </c>
      <c r="I203" s="266" t="s">
        <v>1529</v>
      </c>
      <c r="J203" s="266" t="s">
        <v>1530</v>
      </c>
      <c r="K203" s="266" t="s">
        <v>1531</v>
      </c>
      <c r="L203" s="273">
        <v>40329</v>
      </c>
      <c r="M203" s="274">
        <v>27375.26</v>
      </c>
      <c r="N203" s="274">
        <v>34219.08</v>
      </c>
    </row>
    <row r="204" spans="1:14" ht="13.5" thickBot="1">
      <c r="A204" s="266" t="s">
        <v>5583</v>
      </c>
      <c r="B204" s="266" t="s">
        <v>5584</v>
      </c>
      <c r="C204" s="266" t="s">
        <v>6211</v>
      </c>
      <c r="D204" s="266" t="s">
        <v>6212</v>
      </c>
      <c r="E204" s="266" t="s">
        <v>5604</v>
      </c>
      <c r="F204" s="273">
        <v>40330</v>
      </c>
      <c r="G204" s="266" t="s">
        <v>5605</v>
      </c>
      <c r="H204" s="266" t="s">
        <v>1532</v>
      </c>
      <c r="I204" s="266" t="s">
        <v>4310</v>
      </c>
      <c r="J204" s="266" t="s">
        <v>1533</v>
      </c>
      <c r="K204" s="266" t="s">
        <v>1534</v>
      </c>
      <c r="L204" s="273">
        <v>40330</v>
      </c>
      <c r="M204" s="274">
        <v>2359.81</v>
      </c>
      <c r="N204" s="274">
        <v>2949.76</v>
      </c>
    </row>
    <row r="205" spans="1:14" ht="13.5" thickBot="1">
      <c r="A205" s="266" t="s">
        <v>5583</v>
      </c>
      <c r="B205" s="266" t="s">
        <v>5584</v>
      </c>
      <c r="C205" s="266" t="s">
        <v>6211</v>
      </c>
      <c r="D205" s="266" t="s">
        <v>6212</v>
      </c>
      <c r="E205" s="266" t="s">
        <v>5604</v>
      </c>
      <c r="F205" s="273">
        <v>40330</v>
      </c>
      <c r="G205" s="266" t="s">
        <v>5605</v>
      </c>
      <c r="H205" s="266" t="s">
        <v>1535</v>
      </c>
      <c r="I205" s="266" t="s">
        <v>4261</v>
      </c>
      <c r="J205" s="266" t="s">
        <v>1536</v>
      </c>
      <c r="K205" s="266" t="s">
        <v>1537</v>
      </c>
      <c r="L205" s="273">
        <v>40330</v>
      </c>
      <c r="M205" s="274">
        <v>15299.77</v>
      </c>
      <c r="N205" s="274">
        <v>19124.71</v>
      </c>
    </row>
    <row r="206" spans="1:14" ht="13.5" thickBot="1">
      <c r="A206" s="266" t="s">
        <v>5583</v>
      </c>
      <c r="B206" s="266" t="s">
        <v>5584</v>
      </c>
      <c r="C206" s="266" t="s">
        <v>6211</v>
      </c>
      <c r="D206" s="266" t="s">
        <v>6212</v>
      </c>
      <c r="E206" s="266" t="s">
        <v>5604</v>
      </c>
      <c r="F206" s="273">
        <v>40330</v>
      </c>
      <c r="G206" s="266" t="s">
        <v>5605</v>
      </c>
      <c r="H206" s="266" t="s">
        <v>1538</v>
      </c>
      <c r="I206" s="266" t="s">
        <v>4310</v>
      </c>
      <c r="J206" s="266" t="s">
        <v>1539</v>
      </c>
      <c r="K206" s="266" t="s">
        <v>1540</v>
      </c>
      <c r="L206" s="273">
        <v>40330</v>
      </c>
      <c r="M206" s="274">
        <v>394.96</v>
      </c>
      <c r="N206" s="274">
        <v>493.7</v>
      </c>
    </row>
    <row r="207" spans="1:14" ht="13.5" thickBot="1">
      <c r="A207" s="266" t="s">
        <v>5583</v>
      </c>
      <c r="B207" s="266" t="s">
        <v>5584</v>
      </c>
      <c r="C207" s="266" t="s">
        <v>6211</v>
      </c>
      <c r="D207" s="266" t="s">
        <v>6212</v>
      </c>
      <c r="E207" s="266" t="s">
        <v>5604</v>
      </c>
      <c r="F207" s="273">
        <v>40345</v>
      </c>
      <c r="G207" s="266" t="s">
        <v>5605</v>
      </c>
      <c r="H207" s="266" t="s">
        <v>1541</v>
      </c>
      <c r="I207" s="266" t="s">
        <v>4289</v>
      </c>
      <c r="J207" s="266" t="s">
        <v>1542</v>
      </c>
      <c r="K207" s="266" t="s">
        <v>1543</v>
      </c>
      <c r="L207" s="273">
        <v>40345</v>
      </c>
      <c r="M207" s="274">
        <v>24053.919999999998</v>
      </c>
      <c r="N207" s="274">
        <v>30067.4</v>
      </c>
    </row>
    <row r="208" spans="1:14" ht="13.5" thickBot="1">
      <c r="A208" s="266" t="s">
        <v>5583</v>
      </c>
      <c r="B208" s="266" t="s">
        <v>5584</v>
      </c>
      <c r="C208" s="266" t="s">
        <v>6211</v>
      </c>
      <c r="D208" s="266" t="s">
        <v>6212</v>
      </c>
      <c r="E208" s="266" t="s">
        <v>5604</v>
      </c>
      <c r="F208" s="273">
        <v>40366</v>
      </c>
      <c r="G208" s="266" t="s">
        <v>5605</v>
      </c>
      <c r="H208" s="266" t="s">
        <v>1544</v>
      </c>
      <c r="I208" s="266" t="s">
        <v>1545</v>
      </c>
      <c r="J208" s="266" t="s">
        <v>1546</v>
      </c>
      <c r="K208" s="266" t="s">
        <v>1547</v>
      </c>
      <c r="L208" s="273">
        <v>40366</v>
      </c>
      <c r="M208" s="274">
        <v>24512.77</v>
      </c>
      <c r="N208" s="274">
        <v>30640.959999999999</v>
      </c>
    </row>
    <row r="209" spans="1:14" ht="13.5" thickBot="1">
      <c r="A209" s="266" t="s">
        <v>5583</v>
      </c>
      <c r="B209" s="266" t="s">
        <v>5584</v>
      </c>
      <c r="C209" s="266" t="s">
        <v>6211</v>
      </c>
      <c r="D209" s="266" t="s">
        <v>6212</v>
      </c>
      <c r="E209" s="266" t="s">
        <v>5604</v>
      </c>
      <c r="F209" s="273">
        <v>40371</v>
      </c>
      <c r="G209" s="266" t="s">
        <v>5605</v>
      </c>
      <c r="H209" s="266" t="s">
        <v>1548</v>
      </c>
      <c r="I209" s="266" t="s">
        <v>1549</v>
      </c>
      <c r="J209" s="266" t="s">
        <v>1550</v>
      </c>
      <c r="K209" s="266" t="s">
        <v>1551</v>
      </c>
      <c r="L209" s="273">
        <v>40371</v>
      </c>
      <c r="M209" s="274">
        <v>238.95</v>
      </c>
      <c r="N209" s="274">
        <v>298.69</v>
      </c>
    </row>
    <row r="210" spans="1:14" ht="13.5" thickBot="1">
      <c r="A210" s="266" t="s">
        <v>5583</v>
      </c>
      <c r="B210" s="266" t="s">
        <v>5584</v>
      </c>
      <c r="C210" s="266" t="s">
        <v>6211</v>
      </c>
      <c r="D210" s="266" t="s">
        <v>6212</v>
      </c>
      <c r="E210" s="266" t="s">
        <v>5604</v>
      </c>
      <c r="F210" s="273">
        <v>40379</v>
      </c>
      <c r="G210" s="266" t="s">
        <v>5605</v>
      </c>
      <c r="H210" s="266" t="s">
        <v>1552</v>
      </c>
      <c r="I210" s="266" t="s">
        <v>4107</v>
      </c>
      <c r="J210" s="266" t="s">
        <v>1553</v>
      </c>
      <c r="K210" s="266" t="s">
        <v>1554</v>
      </c>
      <c r="L210" s="273">
        <v>40379</v>
      </c>
      <c r="M210" s="274">
        <v>3276.48</v>
      </c>
      <c r="N210" s="274">
        <v>4095.6</v>
      </c>
    </row>
    <row r="211" spans="1:14" ht="13.5" thickBot="1">
      <c r="A211" s="266" t="s">
        <v>5583</v>
      </c>
      <c r="B211" s="266" t="s">
        <v>5584</v>
      </c>
      <c r="C211" s="266" t="s">
        <v>6211</v>
      </c>
      <c r="D211" s="266" t="s">
        <v>6212</v>
      </c>
      <c r="E211" s="266" t="s">
        <v>5604</v>
      </c>
      <c r="F211" s="273">
        <v>40379</v>
      </c>
      <c r="G211" s="266" t="s">
        <v>5605</v>
      </c>
      <c r="H211" s="266" t="s">
        <v>1555</v>
      </c>
      <c r="I211" s="266" t="s">
        <v>1556</v>
      </c>
      <c r="J211" s="266" t="s">
        <v>1557</v>
      </c>
      <c r="K211" s="266" t="s">
        <v>1558</v>
      </c>
      <c r="L211" s="273">
        <v>40379</v>
      </c>
      <c r="M211" s="274">
        <v>13613.31</v>
      </c>
      <c r="N211" s="274">
        <v>17016.64</v>
      </c>
    </row>
    <row r="212" spans="1:14" ht="13.5" thickBot="1">
      <c r="A212" s="266" t="s">
        <v>5583</v>
      </c>
      <c r="B212" s="266" t="s">
        <v>5584</v>
      </c>
      <c r="C212" s="266" t="s">
        <v>6211</v>
      </c>
      <c r="D212" s="266" t="s">
        <v>6212</v>
      </c>
      <c r="E212" s="266" t="s">
        <v>5604</v>
      </c>
      <c r="F212" s="273">
        <v>40386</v>
      </c>
      <c r="G212" s="266" t="s">
        <v>5605</v>
      </c>
      <c r="H212" s="266" t="s">
        <v>1559</v>
      </c>
      <c r="I212" s="266" t="s">
        <v>1560</v>
      </c>
      <c r="J212" s="266" t="s">
        <v>1561</v>
      </c>
      <c r="K212" s="266" t="s">
        <v>1562</v>
      </c>
      <c r="L212" s="273">
        <v>40386</v>
      </c>
      <c r="M212" s="274">
        <v>12876.35</v>
      </c>
      <c r="N212" s="274">
        <v>16095.44</v>
      </c>
    </row>
    <row r="213" spans="1:14" ht="13.5" thickBot="1">
      <c r="A213" s="266" t="s">
        <v>5583</v>
      </c>
      <c r="B213" s="266" t="s">
        <v>5584</v>
      </c>
      <c r="C213" s="266" t="s">
        <v>6211</v>
      </c>
      <c r="D213" s="266" t="s">
        <v>6212</v>
      </c>
      <c r="E213" s="266" t="s">
        <v>5604</v>
      </c>
      <c r="F213" s="273">
        <v>40399</v>
      </c>
      <c r="G213" s="266" t="s">
        <v>5605</v>
      </c>
      <c r="H213" s="266" t="s">
        <v>1563</v>
      </c>
      <c r="I213" s="266" t="s">
        <v>1564</v>
      </c>
      <c r="J213" s="266" t="s">
        <v>1565</v>
      </c>
      <c r="K213" s="266" t="s">
        <v>1566</v>
      </c>
      <c r="L213" s="273">
        <v>40399</v>
      </c>
      <c r="M213" s="274">
        <v>495.85</v>
      </c>
      <c r="N213" s="274">
        <v>619.80999999999995</v>
      </c>
    </row>
    <row r="214" spans="1:14" ht="13.5" thickBot="1">
      <c r="A214" s="266" t="s">
        <v>5583</v>
      </c>
      <c r="B214" s="266" t="s">
        <v>5584</v>
      </c>
      <c r="C214" s="266" t="s">
        <v>6211</v>
      </c>
      <c r="D214" s="266" t="s">
        <v>6212</v>
      </c>
      <c r="E214" s="266" t="s">
        <v>5604</v>
      </c>
      <c r="F214" s="273">
        <v>40400</v>
      </c>
      <c r="G214" s="266" t="s">
        <v>5605</v>
      </c>
      <c r="H214" s="266" t="s">
        <v>1567</v>
      </c>
      <c r="I214" s="266" t="s">
        <v>1568</v>
      </c>
      <c r="J214" s="266" t="s">
        <v>1569</v>
      </c>
      <c r="K214" s="266" t="s">
        <v>1570</v>
      </c>
      <c r="L214" s="273">
        <v>40400</v>
      </c>
      <c r="M214" s="274">
        <v>2014.09</v>
      </c>
      <c r="N214" s="274">
        <v>2517.61</v>
      </c>
    </row>
    <row r="215" spans="1:14" ht="13.5" thickBot="1">
      <c r="A215" s="266" t="s">
        <v>5583</v>
      </c>
      <c r="B215" s="266" t="s">
        <v>5584</v>
      </c>
      <c r="C215" s="266" t="s">
        <v>6211</v>
      </c>
      <c r="D215" s="266" t="s">
        <v>6212</v>
      </c>
      <c r="E215" s="266" t="s">
        <v>5604</v>
      </c>
      <c r="F215" s="273">
        <v>40407</v>
      </c>
      <c r="G215" s="266" t="s">
        <v>5605</v>
      </c>
      <c r="H215" s="266" t="s">
        <v>1571</v>
      </c>
      <c r="I215" s="266" t="s">
        <v>4289</v>
      </c>
      <c r="J215" s="266" t="s">
        <v>1572</v>
      </c>
      <c r="K215" s="266" t="s">
        <v>1573</v>
      </c>
      <c r="L215" s="273">
        <v>40407</v>
      </c>
      <c r="M215" s="274">
        <v>24460.73</v>
      </c>
      <c r="N215" s="274">
        <v>30575.91</v>
      </c>
    </row>
    <row r="216" spans="1:14" ht="13.5" thickBot="1">
      <c r="A216" s="266" t="s">
        <v>5583</v>
      </c>
      <c r="B216" s="266" t="s">
        <v>5584</v>
      </c>
      <c r="C216" s="266" t="s">
        <v>6211</v>
      </c>
      <c r="D216" s="266" t="s">
        <v>6212</v>
      </c>
      <c r="E216" s="266" t="s">
        <v>5604</v>
      </c>
      <c r="F216" s="273">
        <v>40421</v>
      </c>
      <c r="G216" s="266" t="s">
        <v>5605</v>
      </c>
      <c r="H216" s="266" t="s">
        <v>1574</v>
      </c>
      <c r="I216" s="266" t="s">
        <v>4118</v>
      </c>
      <c r="J216" s="266" t="s">
        <v>1575</v>
      </c>
      <c r="K216" s="266" t="s">
        <v>1576</v>
      </c>
      <c r="L216" s="273">
        <v>40421</v>
      </c>
      <c r="M216" s="274">
        <v>314.06</v>
      </c>
      <c r="N216" s="274">
        <v>392.58</v>
      </c>
    </row>
    <row r="217" spans="1:14" ht="13.5" thickBot="1">
      <c r="A217" s="266" t="s">
        <v>5583</v>
      </c>
      <c r="B217" s="266" t="s">
        <v>5584</v>
      </c>
      <c r="C217" s="266" t="s">
        <v>6211</v>
      </c>
      <c r="D217" s="266" t="s">
        <v>6212</v>
      </c>
      <c r="E217" s="266" t="s">
        <v>5604</v>
      </c>
      <c r="F217" s="273">
        <v>40423</v>
      </c>
      <c r="G217" s="266" t="s">
        <v>5605</v>
      </c>
      <c r="H217" s="266" t="s">
        <v>1577</v>
      </c>
      <c r="I217" s="266" t="s">
        <v>4289</v>
      </c>
      <c r="J217" s="266" t="s">
        <v>1578</v>
      </c>
      <c r="K217" s="266" t="s">
        <v>1579</v>
      </c>
      <c r="L217" s="273">
        <v>40423</v>
      </c>
      <c r="M217" s="274">
        <v>26618.99</v>
      </c>
      <c r="N217" s="274">
        <v>33273.74</v>
      </c>
    </row>
    <row r="218" spans="1:14" ht="13.5" thickBot="1">
      <c r="A218" s="266" t="s">
        <v>5583</v>
      </c>
      <c r="B218" s="266" t="s">
        <v>5584</v>
      </c>
      <c r="C218" s="266" t="s">
        <v>6211</v>
      </c>
      <c r="D218" s="266" t="s">
        <v>6212</v>
      </c>
      <c r="E218" s="266" t="s">
        <v>5604</v>
      </c>
      <c r="F218" s="273">
        <v>40431</v>
      </c>
      <c r="G218" s="266" t="s">
        <v>5605</v>
      </c>
      <c r="H218" s="266" t="s">
        <v>1580</v>
      </c>
      <c r="I218" s="266" t="s">
        <v>1581</v>
      </c>
      <c r="J218" s="266" t="s">
        <v>1582</v>
      </c>
      <c r="K218" s="266" t="s">
        <v>1583</v>
      </c>
      <c r="L218" s="273">
        <v>40431</v>
      </c>
      <c r="M218" s="274">
        <v>12464.76</v>
      </c>
      <c r="N218" s="274">
        <v>15580.95</v>
      </c>
    </row>
    <row r="219" spans="1:14" ht="13.5" thickBot="1">
      <c r="A219" s="266" t="s">
        <v>5583</v>
      </c>
      <c r="B219" s="266" t="s">
        <v>5584</v>
      </c>
      <c r="C219" s="266" t="s">
        <v>6211</v>
      </c>
      <c r="D219" s="266" t="s">
        <v>6212</v>
      </c>
      <c r="E219" s="266" t="s">
        <v>5604</v>
      </c>
      <c r="F219" s="273">
        <v>40462</v>
      </c>
      <c r="G219" s="266" t="s">
        <v>5605</v>
      </c>
      <c r="H219" s="266" t="s">
        <v>1584</v>
      </c>
      <c r="I219" s="266" t="s">
        <v>5691</v>
      </c>
      <c r="J219" s="266" t="s">
        <v>1585</v>
      </c>
      <c r="K219" s="266" t="s">
        <v>1586</v>
      </c>
      <c r="L219" s="273">
        <v>40462</v>
      </c>
      <c r="M219" s="274">
        <v>17086.830000000002</v>
      </c>
      <c r="N219" s="274">
        <v>21358.54</v>
      </c>
    </row>
    <row r="220" spans="1:14" ht="13.5" thickBot="1">
      <c r="A220" s="266" t="s">
        <v>5583</v>
      </c>
      <c r="B220" s="266" t="s">
        <v>5584</v>
      </c>
      <c r="C220" s="266" t="s">
        <v>6211</v>
      </c>
      <c r="D220" s="266" t="s">
        <v>6212</v>
      </c>
      <c r="E220" s="266" t="s">
        <v>5604</v>
      </c>
      <c r="F220" s="273">
        <v>40462</v>
      </c>
      <c r="G220" s="266" t="s">
        <v>5605</v>
      </c>
      <c r="H220" s="266" t="s">
        <v>1587</v>
      </c>
      <c r="I220" s="266" t="s">
        <v>4107</v>
      </c>
      <c r="J220" s="266" t="s">
        <v>1588</v>
      </c>
      <c r="K220" s="266" t="s">
        <v>1589</v>
      </c>
      <c r="L220" s="273">
        <v>40462</v>
      </c>
      <c r="M220" s="274">
        <v>560.41</v>
      </c>
      <c r="N220" s="274">
        <v>700.51</v>
      </c>
    </row>
    <row r="221" spans="1:14" ht="13.5" thickBot="1">
      <c r="A221" s="266" t="s">
        <v>5583</v>
      </c>
      <c r="B221" s="266" t="s">
        <v>5584</v>
      </c>
      <c r="C221" s="266" t="s">
        <v>6211</v>
      </c>
      <c r="D221" s="266" t="s">
        <v>6212</v>
      </c>
      <c r="E221" s="266" t="s">
        <v>5604</v>
      </c>
      <c r="F221" s="273">
        <v>40465</v>
      </c>
      <c r="G221" s="266" t="s">
        <v>5605</v>
      </c>
      <c r="H221" s="266" t="s">
        <v>1590</v>
      </c>
      <c r="I221" s="266" t="s">
        <v>4272</v>
      </c>
      <c r="J221" s="266" t="s">
        <v>1591</v>
      </c>
      <c r="K221" s="266" t="s">
        <v>1592</v>
      </c>
      <c r="L221" s="273">
        <v>40465</v>
      </c>
      <c r="M221" s="274">
        <v>24688.32</v>
      </c>
      <c r="N221" s="274">
        <v>30860.400000000001</v>
      </c>
    </row>
    <row r="222" spans="1:14" ht="13.5" thickBot="1">
      <c r="A222" s="266" t="s">
        <v>5583</v>
      </c>
      <c r="B222" s="266" t="s">
        <v>5584</v>
      </c>
      <c r="C222" s="266" t="s">
        <v>6211</v>
      </c>
      <c r="D222" s="266" t="s">
        <v>6212</v>
      </c>
      <c r="E222" s="266" t="s">
        <v>5604</v>
      </c>
      <c r="F222" s="273">
        <v>40485</v>
      </c>
      <c r="G222" s="266" t="s">
        <v>5605</v>
      </c>
      <c r="H222" s="266" t="s">
        <v>1593</v>
      </c>
      <c r="I222" s="266" t="s">
        <v>1594</v>
      </c>
      <c r="J222" s="266" t="s">
        <v>1595</v>
      </c>
      <c r="K222" s="266" t="s">
        <v>1596</v>
      </c>
      <c r="L222" s="273">
        <v>40485</v>
      </c>
      <c r="M222" s="274">
        <v>16249.17</v>
      </c>
      <c r="N222" s="274">
        <v>20311.46</v>
      </c>
    </row>
    <row r="223" spans="1:14" ht="13.5" thickBot="1">
      <c r="A223" s="266" t="s">
        <v>5583</v>
      </c>
      <c r="B223" s="266" t="s">
        <v>5584</v>
      </c>
      <c r="C223" s="266" t="s">
        <v>6211</v>
      </c>
      <c r="D223" s="266" t="s">
        <v>6212</v>
      </c>
      <c r="E223" s="266" t="s">
        <v>5604</v>
      </c>
      <c r="F223" s="273">
        <v>40492</v>
      </c>
      <c r="G223" s="266" t="s">
        <v>5605</v>
      </c>
      <c r="H223" s="266" t="s">
        <v>1597</v>
      </c>
      <c r="I223" s="266" t="s">
        <v>2162</v>
      </c>
      <c r="J223" s="266" t="s">
        <v>1598</v>
      </c>
      <c r="K223" s="266" t="s">
        <v>1599</v>
      </c>
      <c r="L223" s="273">
        <v>40492</v>
      </c>
      <c r="M223" s="274">
        <v>1815.83</v>
      </c>
      <c r="N223" s="274">
        <v>2269.79</v>
      </c>
    </row>
    <row r="224" spans="1:14" ht="13.5" thickBot="1">
      <c r="A224" s="266" t="s">
        <v>5583</v>
      </c>
      <c r="B224" s="266" t="s">
        <v>5584</v>
      </c>
      <c r="C224" s="266" t="s">
        <v>6211</v>
      </c>
      <c r="D224" s="266" t="s">
        <v>6212</v>
      </c>
      <c r="E224" s="266" t="s">
        <v>5604</v>
      </c>
      <c r="F224" s="273">
        <v>40497</v>
      </c>
      <c r="G224" s="266" t="s">
        <v>5605</v>
      </c>
      <c r="H224" s="266" t="s">
        <v>1600</v>
      </c>
      <c r="I224" s="266" t="s">
        <v>1601</v>
      </c>
      <c r="J224" s="266" t="s">
        <v>1602</v>
      </c>
      <c r="K224" s="266" t="s">
        <v>1603</v>
      </c>
      <c r="L224" s="273">
        <v>40497</v>
      </c>
      <c r="M224" s="274">
        <v>956.76</v>
      </c>
      <c r="N224" s="274">
        <v>1195.95</v>
      </c>
    </row>
    <row r="225" spans="1:14" ht="13.5" thickBot="1">
      <c r="A225" s="266" t="s">
        <v>5583</v>
      </c>
      <c r="B225" s="266" t="s">
        <v>5584</v>
      </c>
      <c r="C225" s="266" t="s">
        <v>6211</v>
      </c>
      <c r="D225" s="266" t="s">
        <v>6212</v>
      </c>
      <c r="E225" s="266" t="s">
        <v>5604</v>
      </c>
      <c r="F225" s="273">
        <v>40497</v>
      </c>
      <c r="G225" s="266" t="s">
        <v>5605</v>
      </c>
      <c r="H225" s="266" t="s">
        <v>1604</v>
      </c>
      <c r="I225" s="266" t="s">
        <v>1601</v>
      </c>
      <c r="J225" s="266" t="s">
        <v>1605</v>
      </c>
      <c r="K225" s="266" t="s">
        <v>1606</v>
      </c>
      <c r="L225" s="273">
        <v>40497</v>
      </c>
      <c r="M225" s="274">
        <v>25488.65</v>
      </c>
      <c r="N225" s="274">
        <v>31860.81</v>
      </c>
    </row>
    <row r="226" spans="1:14" ht="13.5" thickBot="1">
      <c r="A226" s="266" t="s">
        <v>5583</v>
      </c>
      <c r="B226" s="266" t="s">
        <v>5584</v>
      </c>
      <c r="C226" s="266" t="s">
        <v>6211</v>
      </c>
      <c r="D226" s="266" t="s">
        <v>6212</v>
      </c>
      <c r="E226" s="266" t="s">
        <v>5604</v>
      </c>
      <c r="F226" s="273">
        <v>40518</v>
      </c>
      <c r="G226" s="266" t="s">
        <v>5605</v>
      </c>
      <c r="H226" s="266" t="s">
        <v>1607</v>
      </c>
      <c r="I226" s="266" t="s">
        <v>5691</v>
      </c>
      <c r="J226" s="266" t="s">
        <v>1608</v>
      </c>
      <c r="K226" s="266" t="s">
        <v>1609</v>
      </c>
      <c r="L226" s="273">
        <v>40518</v>
      </c>
      <c r="M226" s="274">
        <v>2219</v>
      </c>
      <c r="N226" s="274">
        <v>2773.75</v>
      </c>
    </row>
    <row r="227" spans="1:14" ht="13.5" thickBot="1">
      <c r="A227" s="266" t="s">
        <v>5583</v>
      </c>
      <c r="B227" s="266" t="s">
        <v>5584</v>
      </c>
      <c r="C227" s="266" t="s">
        <v>6211</v>
      </c>
      <c r="D227" s="266" t="s">
        <v>6212</v>
      </c>
      <c r="E227" s="266" t="s">
        <v>5604</v>
      </c>
      <c r="F227" s="273">
        <v>40518</v>
      </c>
      <c r="G227" s="266" t="s">
        <v>5605</v>
      </c>
      <c r="H227" s="266" t="s">
        <v>1610</v>
      </c>
      <c r="I227" s="266" t="s">
        <v>1611</v>
      </c>
      <c r="J227" s="266" t="s">
        <v>1612</v>
      </c>
      <c r="K227" s="266" t="s">
        <v>1613</v>
      </c>
      <c r="L227" s="273">
        <v>40518</v>
      </c>
      <c r="M227" s="274">
        <v>819.79</v>
      </c>
      <c r="N227" s="274">
        <v>1024.74</v>
      </c>
    </row>
    <row r="228" spans="1:14" ht="13.5" thickBot="1">
      <c r="A228" s="266" t="s">
        <v>5583</v>
      </c>
      <c r="B228" s="266" t="s">
        <v>5584</v>
      </c>
      <c r="C228" s="266" t="s">
        <v>6211</v>
      </c>
      <c r="D228" s="266" t="s">
        <v>6212</v>
      </c>
      <c r="E228" s="266" t="s">
        <v>5604</v>
      </c>
      <c r="F228" s="273">
        <v>40518</v>
      </c>
      <c r="G228" s="266" t="s">
        <v>5605</v>
      </c>
      <c r="H228" s="266" t="s">
        <v>1614</v>
      </c>
      <c r="I228" s="266" t="s">
        <v>1611</v>
      </c>
      <c r="J228" s="266" t="s">
        <v>1615</v>
      </c>
      <c r="K228" s="266" t="s">
        <v>1616</v>
      </c>
      <c r="L228" s="273">
        <v>40518</v>
      </c>
      <c r="M228" s="274">
        <v>18144.189999999999</v>
      </c>
      <c r="N228" s="274">
        <v>22680.240000000002</v>
      </c>
    </row>
    <row r="229" spans="1:14" ht="13.5" thickBot="1">
      <c r="A229" s="266" t="s">
        <v>5583</v>
      </c>
      <c r="B229" s="266" t="s">
        <v>5584</v>
      </c>
      <c r="C229" s="266" t="s">
        <v>6211</v>
      </c>
      <c r="D229" s="266" t="s">
        <v>6212</v>
      </c>
      <c r="E229" s="266" t="s">
        <v>5604</v>
      </c>
      <c r="F229" s="273">
        <v>40518</v>
      </c>
      <c r="G229" s="266" t="s">
        <v>5605</v>
      </c>
      <c r="H229" s="266" t="s">
        <v>1617</v>
      </c>
      <c r="I229" s="266" t="s">
        <v>1611</v>
      </c>
      <c r="J229" s="266" t="s">
        <v>1618</v>
      </c>
      <c r="K229" s="266" t="s">
        <v>1619</v>
      </c>
      <c r="L229" s="273">
        <v>40518</v>
      </c>
      <c r="M229" s="274">
        <v>24163.75</v>
      </c>
      <c r="N229" s="274">
        <v>30204.69</v>
      </c>
    </row>
    <row r="230" spans="1:14" ht="13.5" thickBot="1">
      <c r="A230" s="266" t="s">
        <v>5583</v>
      </c>
      <c r="B230" s="266" t="s">
        <v>5584</v>
      </c>
      <c r="C230" s="266" t="s">
        <v>6211</v>
      </c>
      <c r="D230" s="266" t="s">
        <v>6212</v>
      </c>
      <c r="E230" s="266" t="s">
        <v>5604</v>
      </c>
      <c r="F230" s="273">
        <v>40542</v>
      </c>
      <c r="G230" s="266" t="s">
        <v>5605</v>
      </c>
      <c r="H230" s="266" t="s">
        <v>1620</v>
      </c>
      <c r="I230" s="266" t="s">
        <v>1621</v>
      </c>
      <c r="J230" s="266" t="s">
        <v>1622</v>
      </c>
      <c r="K230" s="266" t="s">
        <v>1623</v>
      </c>
      <c r="L230" s="273">
        <v>40542</v>
      </c>
      <c r="M230" s="274">
        <v>1484.16</v>
      </c>
      <c r="N230" s="274">
        <v>1855.2</v>
      </c>
    </row>
    <row r="231" spans="1:14" ht="13.5" thickBot="1">
      <c r="A231" s="266" t="s">
        <v>5583</v>
      </c>
      <c r="B231" s="266" t="s">
        <v>5584</v>
      </c>
      <c r="C231" s="266" t="s">
        <v>6211</v>
      </c>
      <c r="D231" s="266" t="s">
        <v>6212</v>
      </c>
      <c r="E231" s="266" t="s">
        <v>5604</v>
      </c>
      <c r="F231" s="273">
        <v>40542</v>
      </c>
      <c r="G231" s="266" t="s">
        <v>5605</v>
      </c>
      <c r="H231" s="266" t="s">
        <v>1624</v>
      </c>
      <c r="I231" s="266" t="s">
        <v>4289</v>
      </c>
      <c r="J231" s="266" t="s">
        <v>1625</v>
      </c>
      <c r="K231" s="266" t="s">
        <v>1626</v>
      </c>
      <c r="L231" s="273">
        <v>40542</v>
      </c>
      <c r="M231" s="274">
        <v>24773.35</v>
      </c>
      <c r="N231" s="274">
        <v>30966.69</v>
      </c>
    </row>
    <row r="232" spans="1:14" ht="13.5" thickBot="1">
      <c r="A232" s="266" t="s">
        <v>5583</v>
      </c>
      <c r="B232" s="266" t="s">
        <v>5584</v>
      </c>
      <c r="C232" s="266" t="s">
        <v>6211</v>
      </c>
      <c r="D232" s="266" t="s">
        <v>6212</v>
      </c>
      <c r="E232" s="266" t="s">
        <v>5604</v>
      </c>
      <c r="F232" s="273">
        <v>40542</v>
      </c>
      <c r="G232" s="266" t="s">
        <v>5605</v>
      </c>
      <c r="H232" s="266" t="s">
        <v>1627</v>
      </c>
      <c r="I232" s="266" t="s">
        <v>1628</v>
      </c>
      <c r="J232" s="266" t="s">
        <v>1629</v>
      </c>
      <c r="K232" s="266" t="s">
        <v>1630</v>
      </c>
      <c r="L232" s="273">
        <v>40542</v>
      </c>
      <c r="M232" s="274">
        <v>633.16</v>
      </c>
      <c r="N232" s="274">
        <v>791.45</v>
      </c>
    </row>
    <row r="233" spans="1:14" ht="13.5" thickBot="1">
      <c r="A233" s="266" t="s">
        <v>5583</v>
      </c>
      <c r="B233" s="266" t="s">
        <v>5584</v>
      </c>
      <c r="C233" s="266" t="s">
        <v>6211</v>
      </c>
      <c r="D233" s="266" t="s">
        <v>6212</v>
      </c>
      <c r="E233" s="266" t="s">
        <v>5604</v>
      </c>
      <c r="F233" s="273">
        <v>40542</v>
      </c>
      <c r="G233" s="266" t="s">
        <v>5605</v>
      </c>
      <c r="H233" s="266" t="s">
        <v>1631</v>
      </c>
      <c r="I233" s="266" t="s">
        <v>1484</v>
      </c>
      <c r="J233" s="266" t="s">
        <v>1632</v>
      </c>
      <c r="K233" s="266" t="s">
        <v>1633</v>
      </c>
      <c r="L233" s="273">
        <v>40542</v>
      </c>
      <c r="M233" s="274">
        <v>15911.46</v>
      </c>
      <c r="N233" s="274">
        <v>19889.330000000002</v>
      </c>
    </row>
    <row r="234" spans="1:14" ht="13.5" thickBot="1">
      <c r="A234" s="266" t="s">
        <v>5583</v>
      </c>
      <c r="B234" s="266" t="s">
        <v>5584</v>
      </c>
      <c r="C234" s="266" t="s">
        <v>6211</v>
      </c>
      <c r="D234" s="266" t="s">
        <v>6212</v>
      </c>
      <c r="E234" s="266" t="s">
        <v>5604</v>
      </c>
      <c r="F234" s="273">
        <v>40548</v>
      </c>
      <c r="G234" s="266" t="s">
        <v>5605</v>
      </c>
      <c r="H234" s="266" t="s">
        <v>1634</v>
      </c>
      <c r="I234" s="266" t="s">
        <v>1635</v>
      </c>
      <c r="J234" s="266" t="s">
        <v>1636</v>
      </c>
      <c r="K234" s="266" t="s">
        <v>1637</v>
      </c>
      <c r="L234" s="273">
        <v>40542</v>
      </c>
      <c r="M234" s="274">
        <v>1273.24</v>
      </c>
      <c r="N234" s="274">
        <v>1591.55</v>
      </c>
    </row>
    <row r="235" spans="1:14" ht="13.5" thickBot="1">
      <c r="A235" s="266" t="s">
        <v>5583</v>
      </c>
      <c r="B235" s="266" t="s">
        <v>5584</v>
      </c>
      <c r="C235" s="266" t="s">
        <v>6211</v>
      </c>
      <c r="D235" s="266" t="s">
        <v>6212</v>
      </c>
      <c r="E235" s="266" t="s">
        <v>5604</v>
      </c>
      <c r="F235" s="273">
        <v>40548</v>
      </c>
      <c r="G235" s="266" t="s">
        <v>5605</v>
      </c>
      <c r="H235" s="266" t="s">
        <v>1638</v>
      </c>
      <c r="I235" s="266" t="s">
        <v>1639</v>
      </c>
      <c r="J235" s="266" t="s">
        <v>1640</v>
      </c>
      <c r="K235" s="266" t="s">
        <v>1641</v>
      </c>
      <c r="L235" s="273">
        <v>40542</v>
      </c>
      <c r="M235" s="274">
        <v>15684.44</v>
      </c>
      <c r="N235" s="274">
        <v>19605.55</v>
      </c>
    </row>
    <row r="236" spans="1:14" ht="13.5" thickBot="1">
      <c r="A236" s="266" t="s">
        <v>5583</v>
      </c>
      <c r="B236" s="266" t="s">
        <v>5584</v>
      </c>
      <c r="C236" s="266" t="s">
        <v>6211</v>
      </c>
      <c r="D236" s="266" t="s">
        <v>6212</v>
      </c>
      <c r="E236" s="266" t="s">
        <v>5604</v>
      </c>
      <c r="F236" s="273">
        <v>40548</v>
      </c>
      <c r="G236" s="266" t="s">
        <v>5605</v>
      </c>
      <c r="H236" s="266" t="s">
        <v>1642</v>
      </c>
      <c r="I236" s="266" t="s">
        <v>2162</v>
      </c>
      <c r="J236" s="266" t="s">
        <v>1643</v>
      </c>
      <c r="K236" s="266" t="s">
        <v>1644</v>
      </c>
      <c r="L236" s="273">
        <v>40542</v>
      </c>
      <c r="M236" s="274">
        <v>738.44</v>
      </c>
      <c r="N236" s="274">
        <v>923.05</v>
      </c>
    </row>
    <row r="237" spans="1:14" ht="13.5" thickBot="1">
      <c r="A237" s="266" t="s">
        <v>5583</v>
      </c>
      <c r="B237" s="266" t="s">
        <v>5584</v>
      </c>
      <c r="C237" s="266" t="s">
        <v>6211</v>
      </c>
      <c r="D237" s="266" t="s">
        <v>6212</v>
      </c>
      <c r="E237" s="266" t="s">
        <v>4328</v>
      </c>
      <c r="F237" s="273">
        <v>40255</v>
      </c>
      <c r="G237" s="266" t="s">
        <v>5605</v>
      </c>
      <c r="H237" s="266" t="s">
        <v>1645</v>
      </c>
      <c r="I237" s="266" t="s">
        <v>1646</v>
      </c>
      <c r="J237" s="266" t="s">
        <v>1647</v>
      </c>
      <c r="K237" s="266" t="s">
        <v>1648</v>
      </c>
      <c r="L237" s="273">
        <v>40255</v>
      </c>
      <c r="M237" s="274">
        <v>4124.2700000000004</v>
      </c>
      <c r="N237" s="274">
        <v>5155.34</v>
      </c>
    </row>
    <row r="238" spans="1:14" ht="13.5" thickBot="1">
      <c r="A238" s="266" t="s">
        <v>5583</v>
      </c>
      <c r="B238" s="266" t="s">
        <v>5584</v>
      </c>
      <c r="C238" s="266" t="s">
        <v>6211</v>
      </c>
      <c r="D238" s="266" t="s">
        <v>6212</v>
      </c>
      <c r="E238" s="266" t="s">
        <v>4328</v>
      </c>
      <c r="F238" s="273">
        <v>40380</v>
      </c>
      <c r="G238" s="266" t="s">
        <v>5605</v>
      </c>
      <c r="H238" s="266" t="s">
        <v>1649</v>
      </c>
      <c r="I238" s="266" t="s">
        <v>1650</v>
      </c>
      <c r="J238" s="266" t="s">
        <v>1651</v>
      </c>
      <c r="K238" s="266" t="s">
        <v>1652</v>
      </c>
      <c r="L238" s="273">
        <v>40380</v>
      </c>
      <c r="M238" s="274">
        <v>1329.75</v>
      </c>
      <c r="N238" s="274">
        <v>1662.19</v>
      </c>
    </row>
    <row r="239" spans="1:14" ht="13.5" thickBot="1">
      <c r="A239" s="266" t="s">
        <v>5583</v>
      </c>
      <c r="B239" s="266" t="s">
        <v>5584</v>
      </c>
      <c r="C239" s="266" t="s">
        <v>6211</v>
      </c>
      <c r="D239" s="266" t="s">
        <v>6212</v>
      </c>
      <c r="E239" s="266" t="s">
        <v>4328</v>
      </c>
      <c r="F239" s="273">
        <v>40380</v>
      </c>
      <c r="G239" s="266" t="s">
        <v>5605</v>
      </c>
      <c r="H239" s="266" t="s">
        <v>1653</v>
      </c>
      <c r="I239" s="266" t="s">
        <v>1650</v>
      </c>
      <c r="J239" s="266" t="s">
        <v>1654</v>
      </c>
      <c r="K239" s="266" t="s">
        <v>1655</v>
      </c>
      <c r="L239" s="273">
        <v>40380</v>
      </c>
      <c r="M239" s="274">
        <v>3489.75</v>
      </c>
      <c r="N239" s="274">
        <v>4362.1899999999996</v>
      </c>
    </row>
    <row r="240" spans="1:14" ht="13.5" thickBot="1">
      <c r="A240" s="266" t="s">
        <v>5583</v>
      </c>
      <c r="B240" s="266" t="s">
        <v>5584</v>
      </c>
      <c r="C240" s="266" t="s">
        <v>6211</v>
      </c>
      <c r="D240" s="266" t="s">
        <v>6212</v>
      </c>
      <c r="E240" s="266" t="s">
        <v>4328</v>
      </c>
      <c r="F240" s="273">
        <v>40380</v>
      </c>
      <c r="G240" s="266" t="s">
        <v>5605</v>
      </c>
      <c r="H240" s="266" t="s">
        <v>1656</v>
      </c>
      <c r="I240" s="266" t="s">
        <v>1650</v>
      </c>
      <c r="J240" s="266" t="s">
        <v>1657</v>
      </c>
      <c r="K240" s="266" t="s">
        <v>1658</v>
      </c>
      <c r="L240" s="273">
        <v>40380</v>
      </c>
      <c r="M240" s="274">
        <v>2139.75</v>
      </c>
      <c r="N240" s="274">
        <v>2674.69</v>
      </c>
    </row>
    <row r="241" spans="1:14" ht="13.5" thickBot="1">
      <c r="A241" s="266" t="s">
        <v>5583</v>
      </c>
      <c r="B241" s="266" t="s">
        <v>5584</v>
      </c>
      <c r="C241" s="266" t="s">
        <v>6211</v>
      </c>
      <c r="D241" s="266" t="s">
        <v>6212</v>
      </c>
      <c r="E241" s="266" t="s">
        <v>4328</v>
      </c>
      <c r="F241" s="273">
        <v>40380</v>
      </c>
      <c r="G241" s="266" t="s">
        <v>5605</v>
      </c>
      <c r="H241" s="266" t="s">
        <v>1659</v>
      </c>
      <c r="I241" s="266" t="s">
        <v>1650</v>
      </c>
      <c r="J241" s="266" t="s">
        <v>1660</v>
      </c>
      <c r="K241" s="266" t="s">
        <v>1661</v>
      </c>
      <c r="L241" s="273">
        <v>40380</v>
      </c>
      <c r="M241" s="274">
        <v>4839.75</v>
      </c>
      <c r="N241" s="274">
        <v>6049.69</v>
      </c>
    </row>
    <row r="242" spans="1:14" ht="13.5" thickBot="1">
      <c r="A242" s="266" t="s">
        <v>5583</v>
      </c>
      <c r="B242" s="266" t="s">
        <v>5584</v>
      </c>
      <c r="C242" s="266" t="s">
        <v>6211</v>
      </c>
      <c r="D242" s="266" t="s">
        <v>6212</v>
      </c>
      <c r="E242" s="266" t="s">
        <v>4328</v>
      </c>
      <c r="F242" s="273">
        <v>40380</v>
      </c>
      <c r="G242" s="266" t="s">
        <v>5605</v>
      </c>
      <c r="H242" s="266" t="s">
        <v>1662</v>
      </c>
      <c r="I242" s="266" t="s">
        <v>1663</v>
      </c>
      <c r="J242" s="266" t="s">
        <v>1664</v>
      </c>
      <c r="K242" s="266" t="s">
        <v>1665</v>
      </c>
      <c r="L242" s="273">
        <v>40380</v>
      </c>
      <c r="M242" s="274">
        <v>4951.26</v>
      </c>
      <c r="N242" s="274">
        <v>6189.08</v>
      </c>
    </row>
    <row r="243" spans="1:14" ht="13.5" thickBot="1">
      <c r="A243" s="266" t="s">
        <v>5583</v>
      </c>
      <c r="B243" s="266" t="s">
        <v>5584</v>
      </c>
      <c r="C243" s="266" t="s">
        <v>6211</v>
      </c>
      <c r="D243" s="266" t="s">
        <v>6212</v>
      </c>
      <c r="E243" s="266" t="s">
        <v>4328</v>
      </c>
      <c r="F243" s="273">
        <v>40380</v>
      </c>
      <c r="G243" s="266" t="s">
        <v>5605</v>
      </c>
      <c r="H243" s="266" t="s">
        <v>1666</v>
      </c>
      <c r="I243" s="266" t="s">
        <v>1667</v>
      </c>
      <c r="J243" s="266" t="s">
        <v>1668</v>
      </c>
      <c r="K243" s="266" t="s">
        <v>1669</v>
      </c>
      <c r="L243" s="273">
        <v>40380</v>
      </c>
      <c r="M243" s="274">
        <v>5117.58</v>
      </c>
      <c r="N243" s="274">
        <v>6396.98</v>
      </c>
    </row>
    <row r="244" spans="1:14" ht="13.5" thickBot="1">
      <c r="A244" s="266" t="s">
        <v>5583</v>
      </c>
      <c r="B244" s="266" t="s">
        <v>5584</v>
      </c>
      <c r="C244" s="266" t="s">
        <v>6211</v>
      </c>
      <c r="D244" s="266" t="s">
        <v>6212</v>
      </c>
      <c r="E244" s="266" t="s">
        <v>4328</v>
      </c>
      <c r="F244" s="273">
        <v>40380</v>
      </c>
      <c r="G244" s="266" t="s">
        <v>5605</v>
      </c>
      <c r="H244" s="266" t="s">
        <v>1670</v>
      </c>
      <c r="I244" s="266" t="s">
        <v>1650</v>
      </c>
      <c r="J244" s="266" t="s">
        <v>1671</v>
      </c>
      <c r="K244" s="266" t="s">
        <v>1672</v>
      </c>
      <c r="L244" s="273">
        <v>40380</v>
      </c>
      <c r="M244" s="274">
        <v>5117.58</v>
      </c>
      <c r="N244" s="274">
        <v>6396.98</v>
      </c>
    </row>
    <row r="245" spans="1:14" ht="13.5" thickBot="1">
      <c r="A245" s="266" t="s">
        <v>5583</v>
      </c>
      <c r="B245" s="266" t="s">
        <v>5584</v>
      </c>
      <c r="C245" s="266" t="s">
        <v>6211</v>
      </c>
      <c r="D245" s="266" t="s">
        <v>6212</v>
      </c>
      <c r="E245" s="266" t="s">
        <v>4328</v>
      </c>
      <c r="F245" s="273">
        <v>40518</v>
      </c>
      <c r="G245" s="266" t="s">
        <v>5605</v>
      </c>
      <c r="H245" s="266" t="s">
        <v>1673</v>
      </c>
      <c r="I245" s="266" t="s">
        <v>1674</v>
      </c>
      <c r="J245" s="266" t="s">
        <v>1675</v>
      </c>
      <c r="K245" s="266" t="s">
        <v>1676</v>
      </c>
      <c r="L245" s="273">
        <v>40518</v>
      </c>
      <c r="M245" s="274">
        <v>4754.12</v>
      </c>
      <c r="N245" s="274">
        <v>5942.65</v>
      </c>
    </row>
    <row r="246" spans="1:14" ht="13.5" thickBot="1">
      <c r="A246" s="266" t="s">
        <v>5583</v>
      </c>
      <c r="B246" s="266" t="s">
        <v>5584</v>
      </c>
      <c r="C246" s="266" t="s">
        <v>6211</v>
      </c>
      <c r="D246" s="266" t="s">
        <v>6212</v>
      </c>
      <c r="E246" s="266" t="s">
        <v>4226</v>
      </c>
      <c r="F246" s="273">
        <v>40331</v>
      </c>
      <c r="G246" s="266" t="s">
        <v>5625</v>
      </c>
      <c r="H246" s="266" t="s">
        <v>1677</v>
      </c>
      <c r="I246" s="266" t="s">
        <v>1678</v>
      </c>
      <c r="J246" s="266" t="s">
        <v>5589</v>
      </c>
      <c r="K246" s="266" t="s">
        <v>1679</v>
      </c>
      <c r="L246" s="273">
        <v>40331</v>
      </c>
      <c r="M246" s="274">
        <v>310.94</v>
      </c>
      <c r="N246" s="274">
        <v>388.68</v>
      </c>
    </row>
    <row r="247" spans="1:14" ht="13.5" thickBot="1">
      <c r="A247" s="266" t="s">
        <v>5583</v>
      </c>
      <c r="B247" s="266" t="s">
        <v>5584</v>
      </c>
      <c r="C247" s="266" t="s">
        <v>6211</v>
      </c>
      <c r="D247" s="266" t="s">
        <v>6212</v>
      </c>
      <c r="E247" s="266" t="s">
        <v>5778</v>
      </c>
      <c r="F247" s="273">
        <v>40214</v>
      </c>
      <c r="G247" s="266" t="s">
        <v>5605</v>
      </c>
      <c r="H247" s="266" t="s">
        <v>1680</v>
      </c>
      <c r="I247" s="266" t="s">
        <v>1499</v>
      </c>
      <c r="J247" s="266" t="s">
        <v>1681</v>
      </c>
      <c r="K247" s="266" t="s">
        <v>1682</v>
      </c>
      <c r="L247" s="273">
        <v>40214</v>
      </c>
      <c r="M247" s="274">
        <v>6848.96</v>
      </c>
      <c r="N247" s="274">
        <v>8561.2000000000007</v>
      </c>
    </row>
    <row r="248" spans="1:14" ht="13.5" thickBot="1">
      <c r="A248" s="266" t="s">
        <v>5583</v>
      </c>
      <c r="B248" s="266" t="s">
        <v>5584</v>
      </c>
      <c r="C248" s="266" t="s">
        <v>6211</v>
      </c>
      <c r="D248" s="266" t="s">
        <v>6212</v>
      </c>
      <c r="E248" s="266" t="s">
        <v>5778</v>
      </c>
      <c r="F248" s="273">
        <v>40214</v>
      </c>
      <c r="G248" s="266" t="s">
        <v>5605</v>
      </c>
      <c r="H248" s="266" t="s">
        <v>1683</v>
      </c>
      <c r="I248" s="266" t="s">
        <v>1499</v>
      </c>
      <c r="J248" s="266" t="s">
        <v>1684</v>
      </c>
      <c r="K248" s="266" t="s">
        <v>1685</v>
      </c>
      <c r="L248" s="273">
        <v>40214</v>
      </c>
      <c r="M248" s="274">
        <v>428.69</v>
      </c>
      <c r="N248" s="274">
        <v>535.86</v>
      </c>
    </row>
    <row r="249" spans="1:14" ht="13.5" thickBot="1">
      <c r="A249" s="266" t="s">
        <v>5583</v>
      </c>
      <c r="B249" s="266" t="s">
        <v>5584</v>
      </c>
      <c r="C249" s="266" t="s">
        <v>6211</v>
      </c>
      <c r="D249" s="266" t="s">
        <v>6212</v>
      </c>
      <c r="E249" s="266" t="s">
        <v>5778</v>
      </c>
      <c r="F249" s="273">
        <v>40214</v>
      </c>
      <c r="G249" s="266" t="s">
        <v>5605</v>
      </c>
      <c r="H249" s="266" t="s">
        <v>1686</v>
      </c>
      <c r="I249" s="266" t="s">
        <v>1499</v>
      </c>
      <c r="J249" s="266" t="s">
        <v>1687</v>
      </c>
      <c r="K249" s="266" t="s">
        <v>1688</v>
      </c>
      <c r="L249" s="273">
        <v>40214</v>
      </c>
      <c r="M249" s="274">
        <v>6121.32</v>
      </c>
      <c r="N249" s="274">
        <v>7651.65</v>
      </c>
    </row>
    <row r="250" spans="1:14" ht="13.5" thickBot="1">
      <c r="A250" s="266" t="s">
        <v>5583</v>
      </c>
      <c r="B250" s="266" t="s">
        <v>5584</v>
      </c>
      <c r="C250" s="266" t="s">
        <v>6211</v>
      </c>
      <c r="D250" s="266" t="s">
        <v>6212</v>
      </c>
      <c r="E250" s="266" t="s">
        <v>5778</v>
      </c>
      <c r="F250" s="273">
        <v>40214</v>
      </c>
      <c r="G250" s="266" t="s">
        <v>5605</v>
      </c>
      <c r="H250" s="266" t="s">
        <v>1689</v>
      </c>
      <c r="I250" s="266" t="s">
        <v>4506</v>
      </c>
      <c r="J250" s="266" t="s">
        <v>1690</v>
      </c>
      <c r="K250" s="266" t="s">
        <v>1691</v>
      </c>
      <c r="L250" s="273">
        <v>40214</v>
      </c>
      <c r="M250" s="274">
        <v>16194.49</v>
      </c>
      <c r="N250" s="274">
        <v>20243.11</v>
      </c>
    </row>
    <row r="251" spans="1:14" ht="13.5" thickBot="1">
      <c r="A251" s="266" t="s">
        <v>5583</v>
      </c>
      <c r="B251" s="266" t="s">
        <v>5584</v>
      </c>
      <c r="C251" s="266" t="s">
        <v>6211</v>
      </c>
      <c r="D251" s="266" t="s">
        <v>6212</v>
      </c>
      <c r="E251" s="266" t="s">
        <v>5778</v>
      </c>
      <c r="F251" s="273">
        <v>40214</v>
      </c>
      <c r="G251" s="266" t="s">
        <v>5605</v>
      </c>
      <c r="H251" s="266" t="s">
        <v>1692</v>
      </c>
      <c r="I251" s="266" t="s">
        <v>1499</v>
      </c>
      <c r="J251" s="266" t="s">
        <v>1693</v>
      </c>
      <c r="K251" s="266" t="s">
        <v>1694</v>
      </c>
      <c r="L251" s="273">
        <v>40214</v>
      </c>
      <c r="M251" s="274">
        <v>1756.29</v>
      </c>
      <c r="N251" s="274">
        <v>2195.36</v>
      </c>
    </row>
    <row r="252" spans="1:14" ht="13.5" thickBot="1">
      <c r="A252" s="266" t="s">
        <v>5583</v>
      </c>
      <c r="B252" s="266" t="s">
        <v>5584</v>
      </c>
      <c r="C252" s="266" t="s">
        <v>6211</v>
      </c>
      <c r="D252" s="266" t="s">
        <v>6212</v>
      </c>
      <c r="E252" s="266" t="s">
        <v>5778</v>
      </c>
      <c r="F252" s="273">
        <v>40217</v>
      </c>
      <c r="G252" s="266" t="s">
        <v>5605</v>
      </c>
      <c r="H252" s="266" t="s">
        <v>1695</v>
      </c>
      <c r="I252" s="266" t="s">
        <v>4310</v>
      </c>
      <c r="J252" s="266" t="s">
        <v>1696</v>
      </c>
      <c r="K252" s="266" t="s">
        <v>1697</v>
      </c>
      <c r="L252" s="273">
        <v>40217</v>
      </c>
      <c r="M252" s="274">
        <v>286.07</v>
      </c>
      <c r="N252" s="274">
        <v>357.59</v>
      </c>
    </row>
    <row r="253" spans="1:14" ht="13.5" thickBot="1">
      <c r="A253" s="266" t="s">
        <v>5583</v>
      </c>
      <c r="B253" s="266" t="s">
        <v>5584</v>
      </c>
      <c r="C253" s="266" t="s">
        <v>6211</v>
      </c>
      <c r="D253" s="266" t="s">
        <v>6212</v>
      </c>
      <c r="E253" s="266" t="s">
        <v>5778</v>
      </c>
      <c r="F253" s="273">
        <v>40247</v>
      </c>
      <c r="G253" s="266" t="s">
        <v>5605</v>
      </c>
      <c r="H253" s="266" t="s">
        <v>1698</v>
      </c>
      <c r="I253" s="266" t="s">
        <v>1510</v>
      </c>
      <c r="J253" s="266" t="s">
        <v>1699</v>
      </c>
      <c r="K253" s="266" t="s">
        <v>1700</v>
      </c>
      <c r="L253" s="273">
        <v>40247</v>
      </c>
      <c r="M253" s="274">
        <v>5484.3</v>
      </c>
      <c r="N253" s="274">
        <v>6855.38</v>
      </c>
    </row>
    <row r="254" spans="1:14" ht="13.5" thickBot="1">
      <c r="A254" s="266" t="s">
        <v>5583</v>
      </c>
      <c r="B254" s="266" t="s">
        <v>5584</v>
      </c>
      <c r="C254" s="266" t="s">
        <v>6211</v>
      </c>
      <c r="D254" s="266" t="s">
        <v>6212</v>
      </c>
      <c r="E254" s="266" t="s">
        <v>5778</v>
      </c>
      <c r="F254" s="273">
        <v>40247</v>
      </c>
      <c r="G254" s="266" t="s">
        <v>5605</v>
      </c>
      <c r="H254" s="266" t="s">
        <v>1701</v>
      </c>
      <c r="I254" s="266" t="s">
        <v>1510</v>
      </c>
      <c r="J254" s="266" t="s">
        <v>1702</v>
      </c>
      <c r="K254" s="266" t="s">
        <v>1703</v>
      </c>
      <c r="L254" s="273">
        <v>40247</v>
      </c>
      <c r="M254" s="274">
        <v>5492.69</v>
      </c>
      <c r="N254" s="274">
        <v>6865.86</v>
      </c>
    </row>
    <row r="255" spans="1:14" ht="13.5" thickBot="1">
      <c r="A255" s="266" t="s">
        <v>5583</v>
      </c>
      <c r="B255" s="266" t="s">
        <v>5584</v>
      </c>
      <c r="C255" s="266" t="s">
        <v>6211</v>
      </c>
      <c r="D255" s="266" t="s">
        <v>6212</v>
      </c>
      <c r="E255" s="266" t="s">
        <v>5778</v>
      </c>
      <c r="F255" s="273">
        <v>40247</v>
      </c>
      <c r="G255" s="266" t="s">
        <v>5605</v>
      </c>
      <c r="H255" s="266" t="s">
        <v>1704</v>
      </c>
      <c r="I255" s="266" t="s">
        <v>1510</v>
      </c>
      <c r="J255" s="266" t="s">
        <v>1705</v>
      </c>
      <c r="K255" s="266" t="s">
        <v>1706</v>
      </c>
      <c r="L255" s="273">
        <v>40247</v>
      </c>
      <c r="M255" s="274">
        <v>1528.26</v>
      </c>
      <c r="N255" s="274">
        <v>1910.33</v>
      </c>
    </row>
    <row r="256" spans="1:14" ht="13.5" thickBot="1">
      <c r="A256" s="266" t="s">
        <v>5583</v>
      </c>
      <c r="B256" s="266" t="s">
        <v>5584</v>
      </c>
      <c r="C256" s="266" t="s">
        <v>6211</v>
      </c>
      <c r="D256" s="266" t="s">
        <v>6212</v>
      </c>
      <c r="E256" s="266" t="s">
        <v>5778</v>
      </c>
      <c r="F256" s="273">
        <v>40263</v>
      </c>
      <c r="G256" s="266" t="s">
        <v>5605</v>
      </c>
      <c r="H256" s="266" t="s">
        <v>1707</v>
      </c>
      <c r="I256" s="266" t="s">
        <v>4278</v>
      </c>
      <c r="J256" s="266" t="s">
        <v>1708</v>
      </c>
      <c r="K256" s="266" t="s">
        <v>1709</v>
      </c>
      <c r="L256" s="273">
        <v>40263</v>
      </c>
      <c r="M256" s="274">
        <v>707.34</v>
      </c>
      <c r="N256" s="274">
        <v>884.18</v>
      </c>
    </row>
    <row r="257" spans="1:14" ht="13.5" thickBot="1">
      <c r="A257" s="266" t="s">
        <v>5583</v>
      </c>
      <c r="B257" s="266" t="s">
        <v>5584</v>
      </c>
      <c r="C257" s="266" t="s">
        <v>6211</v>
      </c>
      <c r="D257" s="266" t="s">
        <v>6212</v>
      </c>
      <c r="E257" s="266" t="s">
        <v>5778</v>
      </c>
      <c r="F257" s="273">
        <v>40263</v>
      </c>
      <c r="G257" s="266" t="s">
        <v>5605</v>
      </c>
      <c r="H257" s="266" t="s">
        <v>1710</v>
      </c>
      <c r="I257" s="266" t="s">
        <v>4506</v>
      </c>
      <c r="J257" s="266" t="s">
        <v>1711</v>
      </c>
      <c r="K257" s="266" t="s">
        <v>1712</v>
      </c>
      <c r="L257" s="273">
        <v>40263</v>
      </c>
      <c r="M257" s="274">
        <v>13623.23</v>
      </c>
      <c r="N257" s="274">
        <v>17029.04</v>
      </c>
    </row>
    <row r="258" spans="1:14" ht="13.5" thickBot="1">
      <c r="A258" s="266" t="s">
        <v>5583</v>
      </c>
      <c r="B258" s="266" t="s">
        <v>5584</v>
      </c>
      <c r="C258" s="266" t="s">
        <v>6211</v>
      </c>
      <c r="D258" s="266" t="s">
        <v>6212</v>
      </c>
      <c r="E258" s="266" t="s">
        <v>5778</v>
      </c>
      <c r="F258" s="273">
        <v>40274</v>
      </c>
      <c r="G258" s="266" t="s">
        <v>5605</v>
      </c>
      <c r="H258" s="266" t="s">
        <v>1713</v>
      </c>
      <c r="I258" s="266" t="s">
        <v>1521</v>
      </c>
      <c r="J258" s="266" t="s">
        <v>1714</v>
      </c>
      <c r="K258" s="266" t="s">
        <v>1715</v>
      </c>
      <c r="L258" s="273">
        <v>40274</v>
      </c>
      <c r="M258" s="274">
        <v>642.54999999999995</v>
      </c>
      <c r="N258" s="274">
        <v>803.19</v>
      </c>
    </row>
    <row r="259" spans="1:14" ht="13.5" thickBot="1">
      <c r="A259" s="266" t="s">
        <v>5583</v>
      </c>
      <c r="B259" s="266" t="s">
        <v>5584</v>
      </c>
      <c r="C259" s="266" t="s">
        <v>6211</v>
      </c>
      <c r="D259" s="266" t="s">
        <v>6212</v>
      </c>
      <c r="E259" s="266" t="s">
        <v>5778</v>
      </c>
      <c r="F259" s="273">
        <v>40274</v>
      </c>
      <c r="G259" s="266" t="s">
        <v>5605</v>
      </c>
      <c r="H259" s="266" t="s">
        <v>1716</v>
      </c>
      <c r="I259" s="266" t="s">
        <v>1521</v>
      </c>
      <c r="J259" s="266" t="s">
        <v>1717</v>
      </c>
      <c r="K259" s="266" t="s">
        <v>1718</v>
      </c>
      <c r="L259" s="273">
        <v>40274</v>
      </c>
      <c r="M259" s="274">
        <v>7922.7</v>
      </c>
      <c r="N259" s="274">
        <v>9903.3799999999992</v>
      </c>
    </row>
    <row r="260" spans="1:14" ht="13.5" thickBot="1">
      <c r="A260" s="266" t="s">
        <v>5583</v>
      </c>
      <c r="B260" s="266" t="s">
        <v>5584</v>
      </c>
      <c r="C260" s="266" t="s">
        <v>6211</v>
      </c>
      <c r="D260" s="266" t="s">
        <v>6212</v>
      </c>
      <c r="E260" s="266" t="s">
        <v>5778</v>
      </c>
      <c r="F260" s="273">
        <v>40274</v>
      </c>
      <c r="G260" s="266" t="s">
        <v>5605</v>
      </c>
      <c r="H260" s="266" t="s">
        <v>1719</v>
      </c>
      <c r="I260" s="266" t="s">
        <v>1521</v>
      </c>
      <c r="J260" s="266" t="s">
        <v>1720</v>
      </c>
      <c r="K260" s="266" t="s">
        <v>1721</v>
      </c>
      <c r="L260" s="273">
        <v>40274</v>
      </c>
      <c r="M260" s="274">
        <v>6586.79</v>
      </c>
      <c r="N260" s="274">
        <v>8233.49</v>
      </c>
    </row>
    <row r="261" spans="1:14" ht="13.5" thickBot="1">
      <c r="A261" s="266" t="s">
        <v>5583</v>
      </c>
      <c r="B261" s="266" t="s">
        <v>5584</v>
      </c>
      <c r="C261" s="266" t="s">
        <v>6211</v>
      </c>
      <c r="D261" s="266" t="s">
        <v>6212</v>
      </c>
      <c r="E261" s="266" t="s">
        <v>5778</v>
      </c>
      <c r="F261" s="273">
        <v>40276</v>
      </c>
      <c r="G261" s="266" t="s">
        <v>5605</v>
      </c>
      <c r="H261" s="266" t="s">
        <v>1722</v>
      </c>
      <c r="I261" s="266" t="s">
        <v>4107</v>
      </c>
      <c r="J261" s="266" t="s">
        <v>1723</v>
      </c>
      <c r="K261" s="266" t="s">
        <v>1724</v>
      </c>
      <c r="L261" s="273">
        <v>40276</v>
      </c>
      <c r="M261" s="274">
        <v>306.66000000000003</v>
      </c>
      <c r="N261" s="274">
        <v>383.33</v>
      </c>
    </row>
    <row r="262" spans="1:14" ht="13.5" thickBot="1">
      <c r="A262" s="266" t="s">
        <v>5583</v>
      </c>
      <c r="B262" s="266" t="s">
        <v>5584</v>
      </c>
      <c r="C262" s="266" t="s">
        <v>6211</v>
      </c>
      <c r="D262" s="266" t="s">
        <v>6212</v>
      </c>
      <c r="E262" s="266" t="s">
        <v>5778</v>
      </c>
      <c r="F262" s="273">
        <v>40287</v>
      </c>
      <c r="G262" s="266" t="s">
        <v>5605</v>
      </c>
      <c r="H262" s="266" t="s">
        <v>1725</v>
      </c>
      <c r="I262" s="266" t="s">
        <v>1726</v>
      </c>
      <c r="J262" s="266" t="s">
        <v>1727</v>
      </c>
      <c r="K262" s="266" t="s">
        <v>1728</v>
      </c>
      <c r="L262" s="273">
        <v>40287</v>
      </c>
      <c r="M262" s="274">
        <v>1917.69</v>
      </c>
      <c r="N262" s="274">
        <v>2397.11</v>
      </c>
    </row>
    <row r="263" spans="1:14" ht="13.5" thickBot="1">
      <c r="A263" s="266" t="s">
        <v>5583</v>
      </c>
      <c r="B263" s="266" t="s">
        <v>5584</v>
      </c>
      <c r="C263" s="266" t="s">
        <v>6211</v>
      </c>
      <c r="D263" s="266" t="s">
        <v>6212</v>
      </c>
      <c r="E263" s="266" t="s">
        <v>5778</v>
      </c>
      <c r="F263" s="273">
        <v>40288</v>
      </c>
      <c r="G263" s="266" t="s">
        <v>5605</v>
      </c>
      <c r="H263" s="266" t="s">
        <v>1729</v>
      </c>
      <c r="I263" s="266" t="s">
        <v>1730</v>
      </c>
      <c r="J263" s="266" t="s">
        <v>1731</v>
      </c>
      <c r="K263" s="266" t="s">
        <v>1732</v>
      </c>
      <c r="L263" s="273">
        <v>40288</v>
      </c>
      <c r="M263" s="274">
        <v>5466.07</v>
      </c>
      <c r="N263" s="274">
        <v>6832.59</v>
      </c>
    </row>
    <row r="264" spans="1:14" ht="13.5" thickBot="1">
      <c r="A264" s="266" t="s">
        <v>5583</v>
      </c>
      <c r="B264" s="266" t="s">
        <v>5584</v>
      </c>
      <c r="C264" s="266" t="s">
        <v>6211</v>
      </c>
      <c r="D264" s="266" t="s">
        <v>6212</v>
      </c>
      <c r="E264" s="266" t="s">
        <v>5778</v>
      </c>
      <c r="F264" s="273">
        <v>40297</v>
      </c>
      <c r="G264" s="266" t="s">
        <v>5605</v>
      </c>
      <c r="H264" s="266" t="s">
        <v>1733</v>
      </c>
      <c r="I264" s="266" t="s">
        <v>4506</v>
      </c>
      <c r="J264" s="266" t="s">
        <v>1734</v>
      </c>
      <c r="K264" s="266" t="s">
        <v>1735</v>
      </c>
      <c r="L264" s="273">
        <v>40297</v>
      </c>
      <c r="M264" s="274">
        <v>17286.07</v>
      </c>
      <c r="N264" s="274">
        <v>21607.59</v>
      </c>
    </row>
    <row r="265" spans="1:14" ht="13.5" thickBot="1">
      <c r="A265" s="266" t="s">
        <v>5583</v>
      </c>
      <c r="B265" s="266" t="s">
        <v>5584</v>
      </c>
      <c r="C265" s="266" t="s">
        <v>6211</v>
      </c>
      <c r="D265" s="266" t="s">
        <v>6212</v>
      </c>
      <c r="E265" s="266" t="s">
        <v>5778</v>
      </c>
      <c r="F265" s="273">
        <v>40301</v>
      </c>
      <c r="G265" s="266" t="s">
        <v>5605</v>
      </c>
      <c r="H265" s="266" t="s">
        <v>1736</v>
      </c>
      <c r="I265" s="266" t="s">
        <v>1737</v>
      </c>
      <c r="J265" s="266" t="s">
        <v>1738</v>
      </c>
      <c r="K265" s="266" t="s">
        <v>1739</v>
      </c>
      <c r="L265" s="273">
        <v>40301</v>
      </c>
      <c r="M265" s="274">
        <v>14816.41</v>
      </c>
      <c r="N265" s="274">
        <v>18520.509999999998</v>
      </c>
    </row>
    <row r="266" spans="1:14" ht="13.5" thickBot="1">
      <c r="A266" s="266" t="s">
        <v>5583</v>
      </c>
      <c r="B266" s="266" t="s">
        <v>5584</v>
      </c>
      <c r="C266" s="266" t="s">
        <v>6211</v>
      </c>
      <c r="D266" s="266" t="s">
        <v>6212</v>
      </c>
      <c r="E266" s="266" t="s">
        <v>5778</v>
      </c>
      <c r="F266" s="273">
        <v>40317</v>
      </c>
      <c r="G266" s="266" t="s">
        <v>5605</v>
      </c>
      <c r="H266" s="266" t="s">
        <v>1740</v>
      </c>
      <c r="I266" s="266" t="s">
        <v>1741</v>
      </c>
      <c r="J266" s="266" t="s">
        <v>1742</v>
      </c>
      <c r="K266" s="266" t="s">
        <v>1743</v>
      </c>
      <c r="L266" s="273">
        <v>40317</v>
      </c>
      <c r="M266" s="274">
        <v>1633.62</v>
      </c>
      <c r="N266" s="274">
        <v>2042.03</v>
      </c>
    </row>
    <row r="267" spans="1:14" ht="13.5" thickBot="1">
      <c r="A267" s="266" t="s">
        <v>5583</v>
      </c>
      <c r="B267" s="266" t="s">
        <v>5584</v>
      </c>
      <c r="C267" s="266" t="s">
        <v>6211</v>
      </c>
      <c r="D267" s="266" t="s">
        <v>6212</v>
      </c>
      <c r="E267" s="266" t="s">
        <v>5778</v>
      </c>
      <c r="F267" s="273">
        <v>40317</v>
      </c>
      <c r="G267" s="266" t="s">
        <v>5605</v>
      </c>
      <c r="H267" s="266" t="s">
        <v>1744</v>
      </c>
      <c r="I267" s="266" t="s">
        <v>1745</v>
      </c>
      <c r="J267" s="266" t="s">
        <v>1746</v>
      </c>
      <c r="K267" s="266" t="s">
        <v>1747</v>
      </c>
      <c r="L267" s="273">
        <v>40317</v>
      </c>
      <c r="M267" s="274">
        <v>7832.35</v>
      </c>
      <c r="N267" s="274">
        <v>9790.44</v>
      </c>
    </row>
    <row r="268" spans="1:14" ht="13.5" thickBot="1">
      <c r="A268" s="266" t="s">
        <v>5583</v>
      </c>
      <c r="B268" s="266" t="s">
        <v>5584</v>
      </c>
      <c r="C268" s="266" t="s">
        <v>6211</v>
      </c>
      <c r="D268" s="266" t="s">
        <v>6212</v>
      </c>
      <c r="E268" s="266" t="s">
        <v>5778</v>
      </c>
      <c r="F268" s="273">
        <v>40317</v>
      </c>
      <c r="G268" s="266" t="s">
        <v>5605</v>
      </c>
      <c r="H268" s="266" t="s">
        <v>1748</v>
      </c>
      <c r="I268" s="266" t="s">
        <v>1741</v>
      </c>
      <c r="J268" s="266" t="s">
        <v>1749</v>
      </c>
      <c r="K268" s="266" t="s">
        <v>1750</v>
      </c>
      <c r="L268" s="273">
        <v>40317</v>
      </c>
      <c r="M268" s="274">
        <v>6878.58</v>
      </c>
      <c r="N268" s="274">
        <v>8598.23</v>
      </c>
    </row>
    <row r="269" spans="1:14" ht="13.5" thickBot="1">
      <c r="A269" s="266" t="s">
        <v>5583</v>
      </c>
      <c r="B269" s="266" t="s">
        <v>5584</v>
      </c>
      <c r="C269" s="266" t="s">
        <v>6211</v>
      </c>
      <c r="D269" s="266" t="s">
        <v>6212</v>
      </c>
      <c r="E269" s="266" t="s">
        <v>5778</v>
      </c>
      <c r="F269" s="273">
        <v>40330</v>
      </c>
      <c r="G269" s="266" t="s">
        <v>5605</v>
      </c>
      <c r="H269" s="266" t="s">
        <v>1751</v>
      </c>
      <c r="I269" s="266" t="s">
        <v>4423</v>
      </c>
      <c r="J269" s="266" t="s">
        <v>1752</v>
      </c>
      <c r="K269" s="266" t="s">
        <v>1753</v>
      </c>
      <c r="L269" s="273">
        <v>40330</v>
      </c>
      <c r="M269" s="274">
        <v>1549.7</v>
      </c>
      <c r="N269" s="274">
        <v>1937.13</v>
      </c>
    </row>
    <row r="270" spans="1:14" ht="13.5" thickBot="1">
      <c r="A270" s="266" t="s">
        <v>5583</v>
      </c>
      <c r="B270" s="266" t="s">
        <v>5584</v>
      </c>
      <c r="C270" s="266" t="s">
        <v>6211</v>
      </c>
      <c r="D270" s="266" t="s">
        <v>6212</v>
      </c>
      <c r="E270" s="266" t="s">
        <v>5778</v>
      </c>
      <c r="F270" s="273">
        <v>40330</v>
      </c>
      <c r="G270" s="266" t="s">
        <v>5605</v>
      </c>
      <c r="H270" s="266" t="s">
        <v>1754</v>
      </c>
      <c r="I270" s="266" t="s">
        <v>4423</v>
      </c>
      <c r="J270" s="266" t="s">
        <v>1755</v>
      </c>
      <c r="K270" s="266" t="s">
        <v>1756</v>
      </c>
      <c r="L270" s="273">
        <v>40330</v>
      </c>
      <c r="M270" s="274">
        <v>7532.33</v>
      </c>
      <c r="N270" s="274">
        <v>9415.41</v>
      </c>
    </row>
    <row r="271" spans="1:14" ht="13.5" thickBot="1">
      <c r="A271" s="266" t="s">
        <v>5583</v>
      </c>
      <c r="B271" s="266" t="s">
        <v>5584</v>
      </c>
      <c r="C271" s="266" t="s">
        <v>6211</v>
      </c>
      <c r="D271" s="266" t="s">
        <v>6212</v>
      </c>
      <c r="E271" s="266" t="s">
        <v>5778</v>
      </c>
      <c r="F271" s="273">
        <v>40330</v>
      </c>
      <c r="G271" s="266" t="s">
        <v>5605</v>
      </c>
      <c r="H271" s="266" t="s">
        <v>1757</v>
      </c>
      <c r="I271" s="266" t="s">
        <v>4310</v>
      </c>
      <c r="J271" s="266" t="s">
        <v>1758</v>
      </c>
      <c r="K271" s="266" t="s">
        <v>1759</v>
      </c>
      <c r="L271" s="273">
        <v>40330</v>
      </c>
      <c r="M271" s="274">
        <v>211.65</v>
      </c>
      <c r="N271" s="274">
        <v>264.56</v>
      </c>
    </row>
    <row r="272" spans="1:14" ht="13.5" thickBot="1">
      <c r="A272" s="266" t="s">
        <v>5583</v>
      </c>
      <c r="B272" s="266" t="s">
        <v>5584</v>
      </c>
      <c r="C272" s="266" t="s">
        <v>6211</v>
      </c>
      <c r="D272" s="266" t="s">
        <v>6212</v>
      </c>
      <c r="E272" s="266" t="s">
        <v>5778</v>
      </c>
      <c r="F272" s="273">
        <v>40330</v>
      </c>
      <c r="G272" s="266" t="s">
        <v>5605</v>
      </c>
      <c r="H272" s="266" t="s">
        <v>1760</v>
      </c>
      <c r="I272" s="266" t="s">
        <v>4423</v>
      </c>
      <c r="J272" s="266" t="s">
        <v>1761</v>
      </c>
      <c r="K272" s="266" t="s">
        <v>1762</v>
      </c>
      <c r="L272" s="273">
        <v>40330</v>
      </c>
      <c r="M272" s="274">
        <v>266.06</v>
      </c>
      <c r="N272" s="274">
        <v>332.58</v>
      </c>
    </row>
    <row r="273" spans="1:14" ht="13.5" thickBot="1">
      <c r="A273" s="266" t="s">
        <v>5583</v>
      </c>
      <c r="B273" s="266" t="s">
        <v>5584</v>
      </c>
      <c r="C273" s="266" t="s">
        <v>6211</v>
      </c>
      <c r="D273" s="266" t="s">
        <v>6212</v>
      </c>
      <c r="E273" s="266" t="s">
        <v>5778</v>
      </c>
      <c r="F273" s="273">
        <v>40330</v>
      </c>
      <c r="G273" s="266" t="s">
        <v>5605</v>
      </c>
      <c r="H273" s="266" t="s">
        <v>1763</v>
      </c>
      <c r="I273" s="266" t="s">
        <v>4423</v>
      </c>
      <c r="J273" s="266" t="s">
        <v>1764</v>
      </c>
      <c r="K273" s="266" t="s">
        <v>1765</v>
      </c>
      <c r="L273" s="273">
        <v>40330</v>
      </c>
      <c r="M273" s="274">
        <v>8107.62</v>
      </c>
      <c r="N273" s="274">
        <v>10134.530000000001</v>
      </c>
    </row>
    <row r="274" spans="1:14" ht="13.5" thickBot="1">
      <c r="A274" s="266" t="s">
        <v>5583</v>
      </c>
      <c r="B274" s="266" t="s">
        <v>5584</v>
      </c>
      <c r="C274" s="266" t="s">
        <v>6211</v>
      </c>
      <c r="D274" s="266" t="s">
        <v>6212</v>
      </c>
      <c r="E274" s="266" t="s">
        <v>5778</v>
      </c>
      <c r="F274" s="273">
        <v>40344</v>
      </c>
      <c r="G274" s="266" t="s">
        <v>5605</v>
      </c>
      <c r="H274" s="266" t="s">
        <v>1766</v>
      </c>
      <c r="I274" s="266" t="s">
        <v>1767</v>
      </c>
      <c r="J274" s="266" t="s">
        <v>1768</v>
      </c>
      <c r="K274" s="266" t="s">
        <v>1769</v>
      </c>
      <c r="L274" s="273">
        <v>40344</v>
      </c>
      <c r="M274" s="274">
        <v>15175.65</v>
      </c>
      <c r="N274" s="274">
        <v>18969.560000000001</v>
      </c>
    </row>
    <row r="275" spans="1:14" ht="13.5" thickBot="1">
      <c r="A275" s="266" t="s">
        <v>5583</v>
      </c>
      <c r="B275" s="266" t="s">
        <v>5584</v>
      </c>
      <c r="C275" s="266" t="s">
        <v>6211</v>
      </c>
      <c r="D275" s="266" t="s">
        <v>6212</v>
      </c>
      <c r="E275" s="266" t="s">
        <v>5778</v>
      </c>
      <c r="F275" s="273">
        <v>40360</v>
      </c>
      <c r="G275" s="266" t="s">
        <v>5605</v>
      </c>
      <c r="H275" s="266" t="s">
        <v>1770</v>
      </c>
      <c r="I275" s="266" t="s">
        <v>1484</v>
      </c>
      <c r="J275" s="266" t="s">
        <v>1771</v>
      </c>
      <c r="K275" s="266" t="s">
        <v>1772</v>
      </c>
      <c r="L275" s="273">
        <v>40360</v>
      </c>
      <c r="M275" s="274">
        <v>257.42</v>
      </c>
      <c r="N275" s="274">
        <v>321.77999999999997</v>
      </c>
    </row>
    <row r="276" spans="1:14" ht="13.5" thickBot="1">
      <c r="A276" s="266" t="s">
        <v>5583</v>
      </c>
      <c r="B276" s="266" t="s">
        <v>5584</v>
      </c>
      <c r="C276" s="266" t="s">
        <v>6211</v>
      </c>
      <c r="D276" s="266" t="s">
        <v>6212</v>
      </c>
      <c r="E276" s="266" t="s">
        <v>5778</v>
      </c>
      <c r="F276" s="273">
        <v>40371</v>
      </c>
      <c r="G276" s="266" t="s">
        <v>5605</v>
      </c>
      <c r="H276" s="266" t="s">
        <v>1773</v>
      </c>
      <c r="I276" s="266" t="s">
        <v>1774</v>
      </c>
      <c r="J276" s="266" t="s">
        <v>1775</v>
      </c>
      <c r="K276" s="266" t="s">
        <v>1776</v>
      </c>
      <c r="L276" s="273">
        <v>40371</v>
      </c>
      <c r="M276" s="274">
        <v>2065.6799999999998</v>
      </c>
      <c r="N276" s="274">
        <v>2582.1</v>
      </c>
    </row>
    <row r="277" spans="1:14" ht="13.5" thickBot="1">
      <c r="A277" s="266" t="s">
        <v>5583</v>
      </c>
      <c r="B277" s="266" t="s">
        <v>5584</v>
      </c>
      <c r="C277" s="266" t="s">
        <v>6211</v>
      </c>
      <c r="D277" s="266" t="s">
        <v>6212</v>
      </c>
      <c r="E277" s="266" t="s">
        <v>5778</v>
      </c>
      <c r="F277" s="273">
        <v>40386</v>
      </c>
      <c r="G277" s="266" t="s">
        <v>5605</v>
      </c>
      <c r="H277" s="266" t="s">
        <v>1777</v>
      </c>
      <c r="I277" s="266" t="s">
        <v>1778</v>
      </c>
      <c r="J277" s="266" t="s">
        <v>1779</v>
      </c>
      <c r="K277" s="266" t="s">
        <v>1780</v>
      </c>
      <c r="L277" s="273">
        <v>40386</v>
      </c>
      <c r="M277" s="274">
        <v>17858.75</v>
      </c>
      <c r="N277" s="274">
        <v>22323.439999999999</v>
      </c>
    </row>
    <row r="278" spans="1:14" ht="13.5" thickBot="1">
      <c r="A278" s="266" t="s">
        <v>5583</v>
      </c>
      <c r="B278" s="266" t="s">
        <v>5584</v>
      </c>
      <c r="C278" s="266" t="s">
        <v>6211</v>
      </c>
      <c r="D278" s="266" t="s">
        <v>6212</v>
      </c>
      <c r="E278" s="266" t="s">
        <v>5778</v>
      </c>
      <c r="F278" s="273">
        <v>40386</v>
      </c>
      <c r="G278" s="266" t="s">
        <v>5605</v>
      </c>
      <c r="H278" s="266" t="s">
        <v>1781</v>
      </c>
      <c r="I278" s="266" t="s">
        <v>1782</v>
      </c>
      <c r="J278" s="266" t="s">
        <v>1783</v>
      </c>
      <c r="K278" s="266" t="s">
        <v>1784</v>
      </c>
      <c r="L278" s="273">
        <v>40386</v>
      </c>
      <c r="M278" s="274">
        <v>9341.7900000000009</v>
      </c>
      <c r="N278" s="274">
        <v>11677.24</v>
      </c>
    </row>
    <row r="279" spans="1:14" ht="13.5" thickBot="1">
      <c r="A279" s="266" t="s">
        <v>5583</v>
      </c>
      <c r="B279" s="266" t="s">
        <v>5584</v>
      </c>
      <c r="C279" s="266" t="s">
        <v>6211</v>
      </c>
      <c r="D279" s="266" t="s">
        <v>6212</v>
      </c>
      <c r="E279" s="266" t="s">
        <v>5778</v>
      </c>
      <c r="F279" s="273">
        <v>40407</v>
      </c>
      <c r="G279" s="266" t="s">
        <v>5605</v>
      </c>
      <c r="H279" s="266" t="s">
        <v>1785</v>
      </c>
      <c r="I279" s="266" t="s">
        <v>4506</v>
      </c>
      <c r="J279" s="266" t="s">
        <v>1786</v>
      </c>
      <c r="K279" s="266" t="s">
        <v>1787</v>
      </c>
      <c r="L279" s="273">
        <v>40407</v>
      </c>
      <c r="M279" s="274">
        <v>13756.88</v>
      </c>
      <c r="N279" s="274">
        <v>17196.099999999999</v>
      </c>
    </row>
    <row r="280" spans="1:14" ht="13.5" thickBot="1">
      <c r="A280" s="266" t="s">
        <v>5583</v>
      </c>
      <c r="B280" s="266" t="s">
        <v>5584</v>
      </c>
      <c r="C280" s="266" t="s">
        <v>6211</v>
      </c>
      <c r="D280" s="266" t="s">
        <v>6212</v>
      </c>
      <c r="E280" s="266" t="s">
        <v>5778</v>
      </c>
      <c r="F280" s="273">
        <v>40407</v>
      </c>
      <c r="G280" s="266" t="s">
        <v>5605</v>
      </c>
      <c r="H280" s="266" t="s">
        <v>1788</v>
      </c>
      <c r="I280" s="266" t="s">
        <v>4423</v>
      </c>
      <c r="J280" s="266" t="s">
        <v>1789</v>
      </c>
      <c r="K280" s="266" t="s">
        <v>1790</v>
      </c>
      <c r="L280" s="273">
        <v>40407</v>
      </c>
      <c r="M280" s="274">
        <v>7848.77</v>
      </c>
      <c r="N280" s="274">
        <v>9810.9599999999991</v>
      </c>
    </row>
    <row r="281" spans="1:14" ht="13.5" thickBot="1">
      <c r="A281" s="266" t="s">
        <v>5583</v>
      </c>
      <c r="B281" s="266" t="s">
        <v>5584</v>
      </c>
      <c r="C281" s="266" t="s">
        <v>6211</v>
      </c>
      <c r="D281" s="266" t="s">
        <v>6212</v>
      </c>
      <c r="E281" s="266" t="s">
        <v>5778</v>
      </c>
      <c r="F281" s="273">
        <v>40407</v>
      </c>
      <c r="G281" s="266" t="s">
        <v>5605</v>
      </c>
      <c r="H281" s="266" t="s">
        <v>1791</v>
      </c>
      <c r="I281" s="266" t="s">
        <v>4423</v>
      </c>
      <c r="J281" s="266" t="s">
        <v>1792</v>
      </c>
      <c r="K281" s="266" t="s">
        <v>1793</v>
      </c>
      <c r="L281" s="273">
        <v>40407</v>
      </c>
      <c r="M281" s="274">
        <v>482.5</v>
      </c>
      <c r="N281" s="274">
        <v>603.13</v>
      </c>
    </row>
    <row r="282" spans="1:14" ht="13.5" thickBot="1">
      <c r="A282" s="266" t="s">
        <v>5583</v>
      </c>
      <c r="B282" s="266" t="s">
        <v>5584</v>
      </c>
      <c r="C282" s="266" t="s">
        <v>6211</v>
      </c>
      <c r="D282" s="266" t="s">
        <v>6212</v>
      </c>
      <c r="E282" s="266" t="s">
        <v>5778</v>
      </c>
      <c r="F282" s="273">
        <v>40407</v>
      </c>
      <c r="G282" s="266" t="s">
        <v>5605</v>
      </c>
      <c r="H282" s="266" t="s">
        <v>1794</v>
      </c>
      <c r="I282" s="266" t="s">
        <v>4423</v>
      </c>
      <c r="J282" s="266" t="s">
        <v>1795</v>
      </c>
      <c r="K282" s="266" t="s">
        <v>1796</v>
      </c>
      <c r="L282" s="273">
        <v>40407</v>
      </c>
      <c r="M282" s="274">
        <v>274.48</v>
      </c>
      <c r="N282" s="274">
        <v>343.1</v>
      </c>
    </row>
    <row r="283" spans="1:14" ht="13.5" thickBot="1">
      <c r="A283" s="266" t="s">
        <v>5583</v>
      </c>
      <c r="B283" s="266" t="s">
        <v>5584</v>
      </c>
      <c r="C283" s="266" t="s">
        <v>6211</v>
      </c>
      <c r="D283" s="266" t="s">
        <v>6212</v>
      </c>
      <c r="E283" s="266" t="s">
        <v>5778</v>
      </c>
      <c r="F283" s="273">
        <v>40420</v>
      </c>
      <c r="G283" s="266" t="s">
        <v>5605</v>
      </c>
      <c r="H283" s="266" t="s">
        <v>1797</v>
      </c>
      <c r="I283" s="266" t="s">
        <v>1798</v>
      </c>
      <c r="J283" s="266" t="s">
        <v>1799</v>
      </c>
      <c r="K283" s="266" t="s">
        <v>1800</v>
      </c>
      <c r="L283" s="273">
        <v>40420</v>
      </c>
      <c r="M283" s="274">
        <v>1007.7</v>
      </c>
      <c r="N283" s="274">
        <v>1259.6300000000001</v>
      </c>
    </row>
    <row r="284" spans="1:14" ht="13.5" thickBot="1">
      <c r="A284" s="266" t="s">
        <v>5583</v>
      </c>
      <c r="B284" s="266" t="s">
        <v>5584</v>
      </c>
      <c r="C284" s="266" t="s">
        <v>6211</v>
      </c>
      <c r="D284" s="266" t="s">
        <v>6212</v>
      </c>
      <c r="E284" s="266" t="s">
        <v>5778</v>
      </c>
      <c r="F284" s="273">
        <v>40450</v>
      </c>
      <c r="G284" s="266" t="s">
        <v>5605</v>
      </c>
      <c r="H284" s="266" t="s">
        <v>1801</v>
      </c>
      <c r="I284" s="266" t="s">
        <v>3749</v>
      </c>
      <c r="J284" s="266" t="s">
        <v>1802</v>
      </c>
      <c r="K284" s="266" t="s">
        <v>1803</v>
      </c>
      <c r="L284" s="273">
        <v>40450</v>
      </c>
      <c r="M284" s="274">
        <v>208.38</v>
      </c>
      <c r="N284" s="274">
        <v>260.48</v>
      </c>
    </row>
    <row r="285" spans="1:14" ht="13.5" thickBot="1">
      <c r="A285" s="266" t="s">
        <v>5583</v>
      </c>
      <c r="B285" s="266" t="s">
        <v>5584</v>
      </c>
      <c r="C285" s="266" t="s">
        <v>6211</v>
      </c>
      <c r="D285" s="266" t="s">
        <v>6212</v>
      </c>
      <c r="E285" s="266" t="s">
        <v>5778</v>
      </c>
      <c r="F285" s="273">
        <v>40455</v>
      </c>
      <c r="G285" s="266" t="s">
        <v>5605</v>
      </c>
      <c r="H285" s="266" t="s">
        <v>1804</v>
      </c>
      <c r="I285" s="266" t="s">
        <v>1805</v>
      </c>
      <c r="J285" s="266" t="s">
        <v>1806</v>
      </c>
      <c r="K285" s="266" t="s">
        <v>1807</v>
      </c>
      <c r="L285" s="273">
        <v>40455</v>
      </c>
      <c r="M285" s="274">
        <v>15475.78</v>
      </c>
      <c r="N285" s="274">
        <v>19344.73</v>
      </c>
    </row>
    <row r="286" spans="1:14" ht="13.5" thickBot="1">
      <c r="A286" s="266" t="s">
        <v>5583</v>
      </c>
      <c r="B286" s="266" t="s">
        <v>5584</v>
      </c>
      <c r="C286" s="266" t="s">
        <v>6211</v>
      </c>
      <c r="D286" s="266" t="s">
        <v>6212</v>
      </c>
      <c r="E286" s="266" t="s">
        <v>5778</v>
      </c>
      <c r="F286" s="273">
        <v>40455</v>
      </c>
      <c r="G286" s="266" t="s">
        <v>5605</v>
      </c>
      <c r="H286" s="266" t="s">
        <v>1808</v>
      </c>
      <c r="I286" s="266" t="s">
        <v>1805</v>
      </c>
      <c r="J286" s="266" t="s">
        <v>1809</v>
      </c>
      <c r="K286" s="266" t="s">
        <v>1810</v>
      </c>
      <c r="L286" s="273">
        <v>40455</v>
      </c>
      <c r="M286" s="274">
        <v>9118.6200000000008</v>
      </c>
      <c r="N286" s="274">
        <v>11398.28</v>
      </c>
    </row>
    <row r="287" spans="1:14" ht="13.5" thickBot="1">
      <c r="A287" s="266" t="s">
        <v>5583</v>
      </c>
      <c r="B287" s="266" t="s">
        <v>5584</v>
      </c>
      <c r="C287" s="266" t="s">
        <v>6211</v>
      </c>
      <c r="D287" s="266" t="s">
        <v>6212</v>
      </c>
      <c r="E287" s="266" t="s">
        <v>5778</v>
      </c>
      <c r="F287" s="273">
        <v>40462</v>
      </c>
      <c r="G287" s="266" t="s">
        <v>5605</v>
      </c>
      <c r="H287" s="266" t="s">
        <v>1811</v>
      </c>
      <c r="I287" s="266" t="s">
        <v>1812</v>
      </c>
      <c r="J287" s="266" t="s">
        <v>1813</v>
      </c>
      <c r="K287" s="266" t="s">
        <v>1814</v>
      </c>
      <c r="L287" s="273">
        <v>40462</v>
      </c>
      <c r="M287" s="274">
        <v>13860.63</v>
      </c>
      <c r="N287" s="274">
        <v>17325.79</v>
      </c>
    </row>
    <row r="288" spans="1:14" ht="13.5" thickBot="1">
      <c r="A288" s="266" t="s">
        <v>5583</v>
      </c>
      <c r="B288" s="266" t="s">
        <v>5584</v>
      </c>
      <c r="C288" s="266" t="s">
        <v>6211</v>
      </c>
      <c r="D288" s="266" t="s">
        <v>6212</v>
      </c>
      <c r="E288" s="266" t="s">
        <v>5778</v>
      </c>
      <c r="F288" s="273">
        <v>40462</v>
      </c>
      <c r="G288" s="266" t="s">
        <v>5605</v>
      </c>
      <c r="H288" s="266" t="s">
        <v>1815</v>
      </c>
      <c r="I288" s="266" t="s">
        <v>1726</v>
      </c>
      <c r="J288" s="266" t="s">
        <v>1816</v>
      </c>
      <c r="K288" s="266" t="s">
        <v>1817</v>
      </c>
      <c r="L288" s="273">
        <v>40462</v>
      </c>
      <c r="M288" s="274">
        <v>604.83000000000004</v>
      </c>
      <c r="N288" s="274">
        <v>756.04</v>
      </c>
    </row>
    <row r="289" spans="1:14" ht="13.5" thickBot="1">
      <c r="A289" s="266" t="s">
        <v>5583</v>
      </c>
      <c r="B289" s="266" t="s">
        <v>5584</v>
      </c>
      <c r="C289" s="266" t="s">
        <v>6211</v>
      </c>
      <c r="D289" s="266" t="s">
        <v>6212</v>
      </c>
      <c r="E289" s="266" t="s">
        <v>5778</v>
      </c>
      <c r="F289" s="273">
        <v>40462</v>
      </c>
      <c r="G289" s="266" t="s">
        <v>5605</v>
      </c>
      <c r="H289" s="266" t="s">
        <v>1818</v>
      </c>
      <c r="I289" s="266" t="s">
        <v>1819</v>
      </c>
      <c r="J289" s="266" t="s">
        <v>1820</v>
      </c>
      <c r="K289" s="266" t="s">
        <v>1821</v>
      </c>
      <c r="L289" s="273">
        <v>40462</v>
      </c>
      <c r="M289" s="274">
        <v>290.52</v>
      </c>
      <c r="N289" s="274">
        <v>363.15</v>
      </c>
    </row>
    <row r="290" spans="1:14" ht="13.5" thickBot="1">
      <c r="A290" s="266" t="s">
        <v>5583</v>
      </c>
      <c r="B290" s="266" t="s">
        <v>5584</v>
      </c>
      <c r="C290" s="266" t="s">
        <v>6211</v>
      </c>
      <c r="D290" s="266" t="s">
        <v>6212</v>
      </c>
      <c r="E290" s="266" t="s">
        <v>5778</v>
      </c>
      <c r="F290" s="273">
        <v>40462</v>
      </c>
      <c r="G290" s="266" t="s">
        <v>5605</v>
      </c>
      <c r="H290" s="266" t="s">
        <v>1822</v>
      </c>
      <c r="I290" s="266" t="s">
        <v>1823</v>
      </c>
      <c r="J290" s="266" t="s">
        <v>1824</v>
      </c>
      <c r="K290" s="266" t="s">
        <v>1825</v>
      </c>
      <c r="L290" s="273">
        <v>40462</v>
      </c>
      <c r="M290" s="274">
        <v>9127.69</v>
      </c>
      <c r="N290" s="274">
        <v>11409.61</v>
      </c>
    </row>
    <row r="291" spans="1:14" ht="13.5" thickBot="1">
      <c r="A291" s="266" t="s">
        <v>5583</v>
      </c>
      <c r="B291" s="266" t="s">
        <v>5584</v>
      </c>
      <c r="C291" s="266" t="s">
        <v>6211</v>
      </c>
      <c r="D291" s="266" t="s">
        <v>6212</v>
      </c>
      <c r="E291" s="266" t="s">
        <v>5778</v>
      </c>
      <c r="F291" s="273">
        <v>40462</v>
      </c>
      <c r="G291" s="266" t="s">
        <v>5605</v>
      </c>
      <c r="H291" s="266" t="s">
        <v>1826</v>
      </c>
      <c r="I291" s="266" t="s">
        <v>1726</v>
      </c>
      <c r="J291" s="266" t="s">
        <v>1827</v>
      </c>
      <c r="K291" s="266" t="s">
        <v>1828</v>
      </c>
      <c r="L291" s="273">
        <v>40462</v>
      </c>
      <c r="M291" s="274">
        <v>8180.25</v>
      </c>
      <c r="N291" s="274">
        <v>10225.31</v>
      </c>
    </row>
    <row r="292" spans="1:14" ht="13.5" thickBot="1">
      <c r="A292" s="266" t="s">
        <v>5583</v>
      </c>
      <c r="B292" s="266" t="s">
        <v>5584</v>
      </c>
      <c r="C292" s="266" t="s">
        <v>6211</v>
      </c>
      <c r="D292" s="266" t="s">
        <v>6212</v>
      </c>
      <c r="E292" s="266" t="s">
        <v>5778</v>
      </c>
      <c r="F292" s="273">
        <v>40504</v>
      </c>
      <c r="G292" s="266" t="s">
        <v>5605</v>
      </c>
      <c r="H292" s="266" t="s">
        <v>1829</v>
      </c>
      <c r="I292" s="266" t="s">
        <v>1484</v>
      </c>
      <c r="J292" s="266" t="s">
        <v>1830</v>
      </c>
      <c r="K292" s="266" t="s">
        <v>1831</v>
      </c>
      <c r="L292" s="273">
        <v>40504</v>
      </c>
      <c r="M292" s="274">
        <v>1350.94</v>
      </c>
      <c r="N292" s="274">
        <v>1688.68</v>
      </c>
    </row>
    <row r="293" spans="1:14" ht="13.5" thickBot="1">
      <c r="A293" s="266" t="s">
        <v>5583</v>
      </c>
      <c r="B293" s="266" t="s">
        <v>5584</v>
      </c>
      <c r="C293" s="266" t="s">
        <v>6211</v>
      </c>
      <c r="D293" s="266" t="s">
        <v>6212</v>
      </c>
      <c r="E293" s="266" t="s">
        <v>5778</v>
      </c>
      <c r="F293" s="273">
        <v>40504</v>
      </c>
      <c r="G293" s="266" t="s">
        <v>5605</v>
      </c>
      <c r="H293" s="266" t="s">
        <v>1832</v>
      </c>
      <c r="I293" s="266" t="s">
        <v>1484</v>
      </c>
      <c r="J293" s="266" t="s">
        <v>1833</v>
      </c>
      <c r="K293" s="266" t="s">
        <v>1834</v>
      </c>
      <c r="L293" s="273">
        <v>40504</v>
      </c>
      <c r="M293" s="274">
        <v>7942.94</v>
      </c>
      <c r="N293" s="274">
        <v>9928.68</v>
      </c>
    </row>
    <row r="294" spans="1:14" ht="13.5" thickBot="1">
      <c r="A294" s="266" t="s">
        <v>5583</v>
      </c>
      <c r="B294" s="266" t="s">
        <v>5584</v>
      </c>
      <c r="C294" s="266" t="s">
        <v>6211</v>
      </c>
      <c r="D294" s="266" t="s">
        <v>6212</v>
      </c>
      <c r="E294" s="266" t="s">
        <v>5778</v>
      </c>
      <c r="F294" s="273">
        <v>40504</v>
      </c>
      <c r="G294" s="266" t="s">
        <v>5605</v>
      </c>
      <c r="H294" s="266" t="s">
        <v>1835</v>
      </c>
      <c r="I294" s="266" t="s">
        <v>1836</v>
      </c>
      <c r="J294" s="266" t="s">
        <v>1837</v>
      </c>
      <c r="K294" s="266" t="s">
        <v>1838</v>
      </c>
      <c r="L294" s="273">
        <v>40504</v>
      </c>
      <c r="M294" s="274">
        <v>4990.3100000000004</v>
      </c>
      <c r="N294" s="274">
        <v>6237.89</v>
      </c>
    </row>
    <row r="295" spans="1:14" ht="13.5" thickBot="1">
      <c r="A295" s="266" t="s">
        <v>5583</v>
      </c>
      <c r="B295" s="266" t="s">
        <v>5584</v>
      </c>
      <c r="C295" s="266" t="s">
        <v>6211</v>
      </c>
      <c r="D295" s="266" t="s">
        <v>6212</v>
      </c>
      <c r="E295" s="266" t="s">
        <v>5778</v>
      </c>
      <c r="F295" s="273">
        <v>40504</v>
      </c>
      <c r="G295" s="266" t="s">
        <v>5605</v>
      </c>
      <c r="H295" s="266" t="s">
        <v>1839</v>
      </c>
      <c r="I295" s="266" t="s">
        <v>1840</v>
      </c>
      <c r="J295" s="266" t="s">
        <v>1841</v>
      </c>
      <c r="K295" s="266" t="s">
        <v>1842</v>
      </c>
      <c r="L295" s="273">
        <v>40504</v>
      </c>
      <c r="M295" s="274">
        <v>13172.16</v>
      </c>
      <c r="N295" s="274">
        <v>16465.2</v>
      </c>
    </row>
    <row r="296" spans="1:14" ht="13.5" thickBot="1">
      <c r="A296" s="266" t="s">
        <v>5583</v>
      </c>
      <c r="B296" s="266" t="s">
        <v>5584</v>
      </c>
      <c r="C296" s="266" t="s">
        <v>6211</v>
      </c>
      <c r="D296" s="266" t="s">
        <v>6212</v>
      </c>
      <c r="E296" s="266" t="s">
        <v>5778</v>
      </c>
      <c r="F296" s="273">
        <v>40519</v>
      </c>
      <c r="G296" s="266" t="s">
        <v>5605</v>
      </c>
      <c r="H296" s="266" t="s">
        <v>1843</v>
      </c>
      <c r="I296" s="266" t="s">
        <v>5691</v>
      </c>
      <c r="J296" s="266" t="s">
        <v>1844</v>
      </c>
      <c r="K296" s="266" t="s">
        <v>1845</v>
      </c>
      <c r="L296" s="273">
        <v>40519</v>
      </c>
      <c r="M296" s="274">
        <v>548.87</v>
      </c>
      <c r="N296" s="274">
        <v>686.09</v>
      </c>
    </row>
    <row r="297" spans="1:14" ht="13.5" thickBot="1">
      <c r="A297" s="266" t="s">
        <v>5583</v>
      </c>
      <c r="B297" s="266" t="s">
        <v>5584</v>
      </c>
      <c r="C297" s="266" t="s">
        <v>6211</v>
      </c>
      <c r="D297" s="266" t="s">
        <v>6212</v>
      </c>
      <c r="E297" s="266" t="s">
        <v>5778</v>
      </c>
      <c r="F297" s="273">
        <v>40519</v>
      </c>
      <c r="G297" s="266" t="s">
        <v>5605</v>
      </c>
      <c r="H297" s="266" t="s">
        <v>1846</v>
      </c>
      <c r="I297" s="266" t="s">
        <v>1611</v>
      </c>
      <c r="J297" s="266" t="s">
        <v>1847</v>
      </c>
      <c r="K297" s="266" t="s">
        <v>1848</v>
      </c>
      <c r="L297" s="273">
        <v>40519</v>
      </c>
      <c r="M297" s="274">
        <v>15901.87</v>
      </c>
      <c r="N297" s="274">
        <v>19877.34</v>
      </c>
    </row>
    <row r="298" spans="1:14" ht="13.5" thickBot="1">
      <c r="A298" s="266" t="s">
        <v>5583</v>
      </c>
      <c r="B298" s="266" t="s">
        <v>5584</v>
      </c>
      <c r="C298" s="266" t="s">
        <v>6211</v>
      </c>
      <c r="D298" s="266" t="s">
        <v>6212</v>
      </c>
      <c r="E298" s="266" t="s">
        <v>5778</v>
      </c>
      <c r="F298" s="273">
        <v>40519</v>
      </c>
      <c r="G298" s="266" t="s">
        <v>5605</v>
      </c>
      <c r="H298" s="266" t="s">
        <v>1849</v>
      </c>
      <c r="I298" s="266" t="s">
        <v>5691</v>
      </c>
      <c r="J298" s="266" t="s">
        <v>1850</v>
      </c>
      <c r="K298" s="266" t="s">
        <v>1851</v>
      </c>
      <c r="L298" s="273">
        <v>40519</v>
      </c>
      <c r="M298" s="274">
        <v>8712.0400000000009</v>
      </c>
      <c r="N298" s="274">
        <v>10890.05</v>
      </c>
    </row>
    <row r="299" spans="1:14" ht="13.5" thickBot="1">
      <c r="A299" s="266" t="s">
        <v>5583</v>
      </c>
      <c r="B299" s="266" t="s">
        <v>5584</v>
      </c>
      <c r="C299" s="266" t="s">
        <v>6211</v>
      </c>
      <c r="D299" s="266" t="s">
        <v>6212</v>
      </c>
      <c r="E299" s="266" t="s">
        <v>5778</v>
      </c>
      <c r="F299" s="273">
        <v>40519</v>
      </c>
      <c r="G299" s="266" t="s">
        <v>5605</v>
      </c>
      <c r="H299" s="266" t="s">
        <v>1852</v>
      </c>
      <c r="I299" s="266" t="s">
        <v>5691</v>
      </c>
      <c r="J299" s="266" t="s">
        <v>1853</v>
      </c>
      <c r="K299" s="266" t="s">
        <v>1854</v>
      </c>
      <c r="L299" s="273">
        <v>40519</v>
      </c>
      <c r="M299" s="274">
        <v>252.49</v>
      </c>
      <c r="N299" s="274">
        <v>315.61</v>
      </c>
    </row>
    <row r="300" spans="1:14" ht="13.5" thickBot="1">
      <c r="A300" s="266" t="s">
        <v>5583</v>
      </c>
      <c r="B300" s="266" t="s">
        <v>5584</v>
      </c>
      <c r="C300" s="266" t="s">
        <v>6211</v>
      </c>
      <c r="D300" s="266" t="s">
        <v>6212</v>
      </c>
      <c r="E300" s="266" t="s">
        <v>5778</v>
      </c>
      <c r="F300" s="273">
        <v>40519</v>
      </c>
      <c r="G300" s="266" t="s">
        <v>5605</v>
      </c>
      <c r="H300" s="266" t="s">
        <v>1855</v>
      </c>
      <c r="I300" s="266" t="s">
        <v>5691</v>
      </c>
      <c r="J300" s="266" t="s">
        <v>1856</v>
      </c>
      <c r="K300" s="266" t="s">
        <v>1857</v>
      </c>
      <c r="L300" s="273">
        <v>40519</v>
      </c>
      <c r="M300" s="274">
        <v>8722.3799999999992</v>
      </c>
      <c r="N300" s="274">
        <v>10902.98</v>
      </c>
    </row>
    <row r="301" spans="1:14" ht="13.5" thickBot="1">
      <c r="A301" s="266" t="s">
        <v>5583</v>
      </c>
      <c r="B301" s="266" t="s">
        <v>5584</v>
      </c>
      <c r="C301" s="266" t="s">
        <v>6211</v>
      </c>
      <c r="D301" s="266" t="s">
        <v>6212</v>
      </c>
      <c r="E301" s="266" t="s">
        <v>5778</v>
      </c>
      <c r="F301" s="273">
        <v>40540</v>
      </c>
      <c r="G301" s="266" t="s">
        <v>5605</v>
      </c>
      <c r="H301" s="266" t="s">
        <v>1858</v>
      </c>
      <c r="I301" s="266" t="s">
        <v>1484</v>
      </c>
      <c r="J301" s="266" t="s">
        <v>1859</v>
      </c>
      <c r="K301" s="266" t="s">
        <v>1860</v>
      </c>
      <c r="L301" s="273">
        <v>40540</v>
      </c>
      <c r="M301" s="274">
        <v>4169.57</v>
      </c>
      <c r="N301" s="274">
        <v>5211.96</v>
      </c>
    </row>
    <row r="302" spans="1:14" ht="13.5" thickBot="1">
      <c r="A302" s="266" t="s">
        <v>5583</v>
      </c>
      <c r="B302" s="266" t="s">
        <v>5584</v>
      </c>
      <c r="C302" s="266" t="s">
        <v>6211</v>
      </c>
      <c r="D302" s="266" t="s">
        <v>6212</v>
      </c>
      <c r="E302" s="266" t="s">
        <v>5778</v>
      </c>
      <c r="F302" s="273">
        <v>40540</v>
      </c>
      <c r="G302" s="266" t="s">
        <v>5605</v>
      </c>
      <c r="H302" s="266" t="s">
        <v>1861</v>
      </c>
      <c r="I302" s="266" t="s">
        <v>1862</v>
      </c>
      <c r="J302" s="266" t="s">
        <v>1863</v>
      </c>
      <c r="K302" s="266" t="s">
        <v>1864</v>
      </c>
      <c r="L302" s="273">
        <v>40540</v>
      </c>
      <c r="M302" s="274">
        <v>502.14</v>
      </c>
      <c r="N302" s="274">
        <v>627.67999999999995</v>
      </c>
    </row>
    <row r="303" spans="1:14" ht="13.5" thickBot="1">
      <c r="A303" s="266" t="s">
        <v>5583</v>
      </c>
      <c r="B303" s="266" t="s">
        <v>5584</v>
      </c>
      <c r="C303" s="266" t="s">
        <v>6211</v>
      </c>
      <c r="D303" s="266" t="s">
        <v>6212</v>
      </c>
      <c r="E303" s="266" t="s">
        <v>5778</v>
      </c>
      <c r="F303" s="273">
        <v>40540</v>
      </c>
      <c r="G303" s="266" t="s">
        <v>5605</v>
      </c>
      <c r="H303" s="266" t="s">
        <v>1865</v>
      </c>
      <c r="I303" s="266" t="s">
        <v>1484</v>
      </c>
      <c r="J303" s="266" t="s">
        <v>1866</v>
      </c>
      <c r="K303" s="266" t="s">
        <v>1867</v>
      </c>
      <c r="L303" s="273">
        <v>40540</v>
      </c>
      <c r="M303" s="274">
        <v>5475.73</v>
      </c>
      <c r="N303" s="274">
        <v>6844.66</v>
      </c>
    </row>
    <row r="304" spans="1:14" ht="13.5" thickBot="1">
      <c r="A304" s="266" t="s">
        <v>5583</v>
      </c>
      <c r="B304" s="266" t="s">
        <v>5584</v>
      </c>
      <c r="C304" s="266" t="s">
        <v>6211</v>
      </c>
      <c r="D304" s="266" t="s">
        <v>6212</v>
      </c>
      <c r="E304" s="266" t="s">
        <v>5778</v>
      </c>
      <c r="F304" s="273">
        <v>40540</v>
      </c>
      <c r="G304" s="266" t="s">
        <v>5605</v>
      </c>
      <c r="H304" s="266" t="s">
        <v>1868</v>
      </c>
      <c r="I304" s="266" t="s">
        <v>4506</v>
      </c>
      <c r="J304" s="266" t="s">
        <v>1869</v>
      </c>
      <c r="K304" s="266" t="s">
        <v>1870</v>
      </c>
      <c r="L304" s="273">
        <v>40540</v>
      </c>
      <c r="M304" s="274">
        <v>16540.73</v>
      </c>
      <c r="N304" s="274">
        <v>20675.91</v>
      </c>
    </row>
    <row r="305" spans="1:14" ht="13.5" thickBot="1">
      <c r="A305" s="266" t="s">
        <v>5583</v>
      </c>
      <c r="B305" s="266" t="s">
        <v>5584</v>
      </c>
      <c r="C305" s="266" t="s">
        <v>6211</v>
      </c>
      <c r="D305" s="266" t="s">
        <v>6212</v>
      </c>
      <c r="E305" s="266" t="s">
        <v>5778</v>
      </c>
      <c r="F305" s="273">
        <v>40540</v>
      </c>
      <c r="G305" s="266" t="s">
        <v>5605</v>
      </c>
      <c r="H305" s="266" t="s">
        <v>1871</v>
      </c>
      <c r="I305" s="266" t="s">
        <v>1484</v>
      </c>
      <c r="J305" s="266" t="s">
        <v>1872</v>
      </c>
      <c r="K305" s="266" t="s">
        <v>1873</v>
      </c>
      <c r="L305" s="273">
        <v>40540</v>
      </c>
      <c r="M305" s="274">
        <v>5123.87</v>
      </c>
      <c r="N305" s="274">
        <v>6404.84</v>
      </c>
    </row>
    <row r="306" spans="1:14" ht="13.5" thickBot="1">
      <c r="A306" s="266" t="s">
        <v>5583</v>
      </c>
      <c r="B306" s="266" t="s">
        <v>5584</v>
      </c>
      <c r="C306" s="266" t="s">
        <v>6211</v>
      </c>
      <c r="D306" s="266" t="s">
        <v>6212</v>
      </c>
      <c r="E306" s="266" t="s">
        <v>1874</v>
      </c>
      <c r="F306" s="273">
        <v>40290</v>
      </c>
      <c r="G306" s="266" t="s">
        <v>5625</v>
      </c>
      <c r="H306" s="266" t="s">
        <v>1875</v>
      </c>
      <c r="I306" s="266" t="s">
        <v>1876</v>
      </c>
      <c r="J306" s="266" t="s">
        <v>5589</v>
      </c>
      <c r="K306" s="266" t="s">
        <v>1877</v>
      </c>
      <c r="L306" s="273">
        <v>40290</v>
      </c>
      <c r="M306" s="274">
        <v>313.08</v>
      </c>
      <c r="N306" s="274">
        <v>391.35</v>
      </c>
    </row>
    <row r="307" spans="1:14" ht="13.5" thickBot="1">
      <c r="A307" s="266" t="s">
        <v>5583</v>
      </c>
      <c r="B307" s="266" t="s">
        <v>5584</v>
      </c>
      <c r="C307" s="266" t="s">
        <v>6211</v>
      </c>
      <c r="D307" s="266" t="s">
        <v>6212</v>
      </c>
      <c r="E307" s="266" t="s">
        <v>4553</v>
      </c>
      <c r="F307" s="273">
        <v>40183</v>
      </c>
      <c r="G307" s="266" t="s">
        <v>5605</v>
      </c>
      <c r="H307" s="266" t="s">
        <v>1878</v>
      </c>
      <c r="I307" s="266" t="s">
        <v>2243</v>
      </c>
      <c r="J307" s="266" t="s">
        <v>1879</v>
      </c>
      <c r="K307" s="266" t="s">
        <v>1880</v>
      </c>
      <c r="L307" s="273">
        <v>40183</v>
      </c>
      <c r="M307" s="274">
        <v>12766.06</v>
      </c>
      <c r="N307" s="274">
        <v>15957.58</v>
      </c>
    </row>
    <row r="308" spans="1:14" ht="13.5" thickBot="1">
      <c r="A308" s="266" t="s">
        <v>5583</v>
      </c>
      <c r="B308" s="266" t="s">
        <v>5584</v>
      </c>
      <c r="C308" s="266" t="s">
        <v>6211</v>
      </c>
      <c r="D308" s="266" t="s">
        <v>6212</v>
      </c>
      <c r="E308" s="266" t="s">
        <v>4553</v>
      </c>
      <c r="F308" s="273">
        <v>40200</v>
      </c>
      <c r="G308" s="266" t="s">
        <v>5605</v>
      </c>
      <c r="H308" s="266" t="s">
        <v>1881</v>
      </c>
      <c r="I308" s="266" t="s">
        <v>6265</v>
      </c>
      <c r="J308" s="266" t="s">
        <v>1882</v>
      </c>
      <c r="K308" s="266" t="s">
        <v>1883</v>
      </c>
      <c r="L308" s="273">
        <v>40200</v>
      </c>
      <c r="M308" s="274">
        <v>989.7</v>
      </c>
      <c r="N308" s="274">
        <v>1237.1300000000001</v>
      </c>
    </row>
    <row r="309" spans="1:14" ht="13.5" thickBot="1">
      <c r="A309" s="266" t="s">
        <v>5583</v>
      </c>
      <c r="B309" s="266" t="s">
        <v>5584</v>
      </c>
      <c r="C309" s="266" t="s">
        <v>6211</v>
      </c>
      <c r="D309" s="266" t="s">
        <v>6212</v>
      </c>
      <c r="E309" s="266" t="s">
        <v>4553</v>
      </c>
      <c r="F309" s="273">
        <v>40203</v>
      </c>
      <c r="G309" s="266" t="s">
        <v>5605</v>
      </c>
      <c r="H309" s="266" t="s">
        <v>1884</v>
      </c>
      <c r="I309" s="266" t="s">
        <v>4107</v>
      </c>
      <c r="J309" s="266" t="s">
        <v>1885</v>
      </c>
      <c r="K309" s="266" t="s">
        <v>1886</v>
      </c>
      <c r="L309" s="273">
        <v>40203</v>
      </c>
      <c r="M309" s="274">
        <v>661.4</v>
      </c>
      <c r="N309" s="274">
        <v>826.75</v>
      </c>
    </row>
    <row r="310" spans="1:14" ht="13.5" thickBot="1">
      <c r="A310" s="266" t="s">
        <v>5583</v>
      </c>
      <c r="B310" s="266" t="s">
        <v>5584</v>
      </c>
      <c r="C310" s="266" t="s">
        <v>6211</v>
      </c>
      <c r="D310" s="266" t="s">
        <v>6212</v>
      </c>
      <c r="E310" s="266" t="s">
        <v>4553</v>
      </c>
      <c r="F310" s="273">
        <v>40206</v>
      </c>
      <c r="G310" s="266" t="s">
        <v>5605</v>
      </c>
      <c r="H310" s="266" t="s">
        <v>1887</v>
      </c>
      <c r="I310" s="266" t="s">
        <v>4658</v>
      </c>
      <c r="J310" s="266" t="s">
        <v>1888</v>
      </c>
      <c r="K310" s="266" t="s">
        <v>1889</v>
      </c>
      <c r="L310" s="273">
        <v>40206</v>
      </c>
      <c r="M310" s="274">
        <v>15919.88</v>
      </c>
      <c r="N310" s="274">
        <v>19899.849999999999</v>
      </c>
    </row>
    <row r="311" spans="1:14" ht="13.5" thickBot="1">
      <c r="A311" s="266" t="s">
        <v>5583</v>
      </c>
      <c r="B311" s="266" t="s">
        <v>5584</v>
      </c>
      <c r="C311" s="266" t="s">
        <v>6211</v>
      </c>
      <c r="D311" s="266" t="s">
        <v>6212</v>
      </c>
      <c r="E311" s="266" t="s">
        <v>4553</v>
      </c>
      <c r="F311" s="273">
        <v>40231</v>
      </c>
      <c r="G311" s="266" t="s">
        <v>5605</v>
      </c>
      <c r="H311" s="266" t="s">
        <v>1890</v>
      </c>
      <c r="I311" s="266" t="s">
        <v>4658</v>
      </c>
      <c r="J311" s="266" t="s">
        <v>1891</v>
      </c>
      <c r="K311" s="266" t="s">
        <v>1892</v>
      </c>
      <c r="L311" s="273">
        <v>40231</v>
      </c>
      <c r="M311" s="274">
        <v>14032.66</v>
      </c>
      <c r="N311" s="274">
        <v>17540.830000000002</v>
      </c>
    </row>
    <row r="312" spans="1:14" ht="13.5" thickBot="1">
      <c r="A312" s="266" t="s">
        <v>5583</v>
      </c>
      <c r="B312" s="266" t="s">
        <v>5584</v>
      </c>
      <c r="C312" s="266" t="s">
        <v>6211</v>
      </c>
      <c r="D312" s="266" t="s">
        <v>6212</v>
      </c>
      <c r="E312" s="266" t="s">
        <v>4553</v>
      </c>
      <c r="F312" s="273">
        <v>40263</v>
      </c>
      <c r="G312" s="266" t="s">
        <v>5605</v>
      </c>
      <c r="H312" s="266" t="s">
        <v>1893</v>
      </c>
      <c r="I312" s="266" t="s">
        <v>4658</v>
      </c>
      <c r="J312" s="266" t="s">
        <v>1894</v>
      </c>
      <c r="K312" s="266" t="s">
        <v>1895</v>
      </c>
      <c r="L312" s="273">
        <v>40263</v>
      </c>
      <c r="M312" s="274">
        <v>15602.04</v>
      </c>
      <c r="N312" s="274">
        <v>19502.55</v>
      </c>
    </row>
    <row r="313" spans="1:14" ht="13.5" thickBot="1">
      <c r="A313" s="266" t="s">
        <v>5583</v>
      </c>
      <c r="B313" s="266" t="s">
        <v>5584</v>
      </c>
      <c r="C313" s="266" t="s">
        <v>6211</v>
      </c>
      <c r="D313" s="266" t="s">
        <v>6212</v>
      </c>
      <c r="E313" s="266" t="s">
        <v>4553</v>
      </c>
      <c r="F313" s="273">
        <v>40289</v>
      </c>
      <c r="G313" s="266" t="s">
        <v>5605</v>
      </c>
      <c r="H313" s="266" t="s">
        <v>1896</v>
      </c>
      <c r="I313" s="266" t="s">
        <v>1897</v>
      </c>
      <c r="J313" s="266" t="s">
        <v>1898</v>
      </c>
      <c r="K313" s="266" t="s">
        <v>1899</v>
      </c>
      <c r="L313" s="273">
        <v>40289</v>
      </c>
      <c r="M313" s="274">
        <v>298.07</v>
      </c>
      <c r="N313" s="274">
        <v>372.59</v>
      </c>
    </row>
    <row r="314" spans="1:14" ht="13.5" thickBot="1">
      <c r="A314" s="266" t="s">
        <v>5583</v>
      </c>
      <c r="B314" s="266" t="s">
        <v>5584</v>
      </c>
      <c r="C314" s="266" t="s">
        <v>6211</v>
      </c>
      <c r="D314" s="266" t="s">
        <v>6212</v>
      </c>
      <c r="E314" s="266" t="s">
        <v>4553</v>
      </c>
      <c r="F314" s="273">
        <v>40302</v>
      </c>
      <c r="G314" s="266" t="s">
        <v>5605</v>
      </c>
      <c r="H314" s="266" t="s">
        <v>1900</v>
      </c>
      <c r="I314" s="266" t="s">
        <v>1901</v>
      </c>
      <c r="J314" s="266" t="s">
        <v>1902</v>
      </c>
      <c r="K314" s="266" t="s">
        <v>1903</v>
      </c>
      <c r="L314" s="273">
        <v>40302</v>
      </c>
      <c r="M314" s="274">
        <v>14691.28</v>
      </c>
      <c r="N314" s="274">
        <v>18364.099999999999</v>
      </c>
    </row>
    <row r="315" spans="1:14" ht="13.5" thickBot="1">
      <c r="A315" s="266" t="s">
        <v>5583</v>
      </c>
      <c r="B315" s="266" t="s">
        <v>5584</v>
      </c>
      <c r="C315" s="266" t="s">
        <v>6211</v>
      </c>
      <c r="D315" s="266" t="s">
        <v>6212</v>
      </c>
      <c r="E315" s="266" t="s">
        <v>4553</v>
      </c>
      <c r="F315" s="273">
        <v>40323</v>
      </c>
      <c r="G315" s="266" t="s">
        <v>5605</v>
      </c>
      <c r="H315" s="266" t="s">
        <v>1904</v>
      </c>
      <c r="I315" s="266" t="s">
        <v>1905</v>
      </c>
      <c r="J315" s="266" t="s">
        <v>1906</v>
      </c>
      <c r="K315" s="266" t="s">
        <v>1907</v>
      </c>
      <c r="L315" s="273">
        <v>40323</v>
      </c>
      <c r="M315" s="274">
        <v>1110.79</v>
      </c>
      <c r="N315" s="274">
        <v>1388.49</v>
      </c>
    </row>
    <row r="316" spans="1:14" ht="13.5" thickBot="1">
      <c r="A316" s="266" t="s">
        <v>5583</v>
      </c>
      <c r="B316" s="266" t="s">
        <v>5584</v>
      </c>
      <c r="C316" s="266" t="s">
        <v>6211</v>
      </c>
      <c r="D316" s="266" t="s">
        <v>6212</v>
      </c>
      <c r="E316" s="266" t="s">
        <v>4553</v>
      </c>
      <c r="F316" s="273">
        <v>40326</v>
      </c>
      <c r="G316" s="266" t="s">
        <v>5605</v>
      </c>
      <c r="H316" s="266" t="s">
        <v>1908</v>
      </c>
      <c r="I316" s="266" t="s">
        <v>4658</v>
      </c>
      <c r="J316" s="266" t="s">
        <v>1909</v>
      </c>
      <c r="K316" s="266" t="s">
        <v>1910</v>
      </c>
      <c r="L316" s="273">
        <v>40326</v>
      </c>
      <c r="M316" s="274">
        <v>14198.93</v>
      </c>
      <c r="N316" s="274">
        <v>17748.66</v>
      </c>
    </row>
    <row r="317" spans="1:14" ht="13.5" thickBot="1">
      <c r="A317" s="266" t="s">
        <v>5583</v>
      </c>
      <c r="B317" s="266" t="s">
        <v>5584</v>
      </c>
      <c r="C317" s="266" t="s">
        <v>6211</v>
      </c>
      <c r="D317" s="266" t="s">
        <v>6212</v>
      </c>
      <c r="E317" s="266" t="s">
        <v>4553</v>
      </c>
      <c r="F317" s="273">
        <v>40339</v>
      </c>
      <c r="G317" s="266" t="s">
        <v>5605</v>
      </c>
      <c r="H317" s="266" t="s">
        <v>1911</v>
      </c>
      <c r="I317" s="266" t="s">
        <v>1912</v>
      </c>
      <c r="J317" s="266" t="s">
        <v>1913</v>
      </c>
      <c r="K317" s="266" t="s">
        <v>1914</v>
      </c>
      <c r="L317" s="273">
        <v>40339</v>
      </c>
      <c r="M317" s="274">
        <v>299.62</v>
      </c>
      <c r="N317" s="274">
        <v>374.53</v>
      </c>
    </row>
    <row r="318" spans="1:14" ht="13.5" thickBot="1">
      <c r="A318" s="266" t="s">
        <v>5583</v>
      </c>
      <c r="B318" s="266" t="s">
        <v>5584</v>
      </c>
      <c r="C318" s="266" t="s">
        <v>6211</v>
      </c>
      <c r="D318" s="266" t="s">
        <v>6212</v>
      </c>
      <c r="E318" s="266" t="s">
        <v>4553</v>
      </c>
      <c r="F318" s="273">
        <v>40344</v>
      </c>
      <c r="G318" s="266" t="s">
        <v>5605</v>
      </c>
      <c r="H318" s="266" t="s">
        <v>1915</v>
      </c>
      <c r="I318" s="266" t="s">
        <v>1916</v>
      </c>
      <c r="J318" s="266" t="s">
        <v>1917</v>
      </c>
      <c r="K318" s="266" t="s">
        <v>1918</v>
      </c>
      <c r="L318" s="273">
        <v>40344</v>
      </c>
      <c r="M318" s="274">
        <v>8691.94</v>
      </c>
      <c r="N318" s="274">
        <v>10864.93</v>
      </c>
    </row>
    <row r="319" spans="1:14" ht="13.5" thickBot="1">
      <c r="A319" s="266" t="s">
        <v>5583</v>
      </c>
      <c r="B319" s="266" t="s">
        <v>5584</v>
      </c>
      <c r="C319" s="266" t="s">
        <v>6211</v>
      </c>
      <c r="D319" s="266" t="s">
        <v>6212</v>
      </c>
      <c r="E319" s="266" t="s">
        <v>4553</v>
      </c>
      <c r="F319" s="273">
        <v>40371</v>
      </c>
      <c r="G319" s="266" t="s">
        <v>5605</v>
      </c>
      <c r="H319" s="266" t="s">
        <v>1919</v>
      </c>
      <c r="I319" s="266" t="s">
        <v>1920</v>
      </c>
      <c r="J319" s="266" t="s">
        <v>1921</v>
      </c>
      <c r="K319" s="266" t="s">
        <v>1922</v>
      </c>
      <c r="L319" s="273">
        <v>40371</v>
      </c>
      <c r="M319" s="274">
        <v>6901.93</v>
      </c>
      <c r="N319" s="274">
        <v>8627.41</v>
      </c>
    </row>
    <row r="320" spans="1:14" ht="13.5" thickBot="1">
      <c r="A320" s="266" t="s">
        <v>5583</v>
      </c>
      <c r="B320" s="266" t="s">
        <v>5584</v>
      </c>
      <c r="C320" s="266" t="s">
        <v>6211</v>
      </c>
      <c r="D320" s="266" t="s">
        <v>6212</v>
      </c>
      <c r="E320" s="266" t="s">
        <v>4553</v>
      </c>
      <c r="F320" s="273">
        <v>40386</v>
      </c>
      <c r="G320" s="266" t="s">
        <v>5605</v>
      </c>
      <c r="H320" s="266" t="s">
        <v>1923</v>
      </c>
      <c r="I320" s="266" t="s">
        <v>1924</v>
      </c>
      <c r="J320" s="266" t="s">
        <v>1925</v>
      </c>
      <c r="K320" s="266" t="s">
        <v>1926</v>
      </c>
      <c r="L320" s="273">
        <v>40386</v>
      </c>
      <c r="M320" s="274">
        <v>2586.48</v>
      </c>
      <c r="N320" s="274">
        <v>3233.1</v>
      </c>
    </row>
    <row r="321" spans="1:14" ht="13.5" thickBot="1">
      <c r="A321" s="266" t="s">
        <v>5583</v>
      </c>
      <c r="B321" s="266" t="s">
        <v>5584</v>
      </c>
      <c r="C321" s="266" t="s">
        <v>6211</v>
      </c>
      <c r="D321" s="266" t="s">
        <v>6212</v>
      </c>
      <c r="E321" s="266" t="s">
        <v>4553</v>
      </c>
      <c r="F321" s="273">
        <v>40403</v>
      </c>
      <c r="G321" s="266" t="s">
        <v>5605</v>
      </c>
      <c r="H321" s="266" t="s">
        <v>0</v>
      </c>
      <c r="I321" s="266" t="s">
        <v>1916</v>
      </c>
      <c r="J321" s="266" t="s">
        <v>1</v>
      </c>
      <c r="K321" s="266" t="s">
        <v>2</v>
      </c>
      <c r="L321" s="273">
        <v>40403</v>
      </c>
      <c r="M321" s="274">
        <v>14001.52</v>
      </c>
      <c r="N321" s="274">
        <v>17501.900000000001</v>
      </c>
    </row>
    <row r="322" spans="1:14" ht="13.5" thickBot="1">
      <c r="A322" s="266" t="s">
        <v>5583</v>
      </c>
      <c r="B322" s="266" t="s">
        <v>5584</v>
      </c>
      <c r="C322" s="266" t="s">
        <v>6211</v>
      </c>
      <c r="D322" s="266" t="s">
        <v>6212</v>
      </c>
      <c r="E322" s="266" t="s">
        <v>4553</v>
      </c>
      <c r="F322" s="273">
        <v>40420</v>
      </c>
      <c r="G322" s="266" t="s">
        <v>5605</v>
      </c>
      <c r="H322" s="266" t="s">
        <v>3</v>
      </c>
      <c r="I322" s="266" t="s">
        <v>4658</v>
      </c>
      <c r="J322" s="266" t="s">
        <v>4</v>
      </c>
      <c r="K322" s="266" t="s">
        <v>5</v>
      </c>
      <c r="L322" s="273">
        <v>40420</v>
      </c>
      <c r="M322" s="274">
        <v>13123.53</v>
      </c>
      <c r="N322" s="274">
        <v>16404.41</v>
      </c>
    </row>
    <row r="323" spans="1:14" ht="13.5" thickBot="1">
      <c r="A323" s="266" t="s">
        <v>5583</v>
      </c>
      <c r="B323" s="266" t="s">
        <v>5584</v>
      </c>
      <c r="C323" s="266" t="s">
        <v>6211</v>
      </c>
      <c r="D323" s="266" t="s">
        <v>6212</v>
      </c>
      <c r="E323" s="266" t="s">
        <v>4553</v>
      </c>
      <c r="F323" s="273">
        <v>40443</v>
      </c>
      <c r="G323" s="266" t="s">
        <v>5605</v>
      </c>
      <c r="H323" s="266" t="s">
        <v>6</v>
      </c>
      <c r="I323" s="266" t="s">
        <v>7</v>
      </c>
      <c r="J323" s="266" t="s">
        <v>8</v>
      </c>
      <c r="K323" s="266" t="s">
        <v>4012</v>
      </c>
      <c r="L323" s="273">
        <v>40443</v>
      </c>
      <c r="M323" s="274">
        <v>147.05000000000001</v>
      </c>
      <c r="N323" s="274">
        <v>183.81</v>
      </c>
    </row>
    <row r="324" spans="1:14" ht="13.5" thickBot="1">
      <c r="A324" s="266" t="s">
        <v>5583</v>
      </c>
      <c r="B324" s="266" t="s">
        <v>5584</v>
      </c>
      <c r="C324" s="266" t="s">
        <v>6211</v>
      </c>
      <c r="D324" s="266" t="s">
        <v>6212</v>
      </c>
      <c r="E324" s="266" t="s">
        <v>4553</v>
      </c>
      <c r="F324" s="273">
        <v>40450</v>
      </c>
      <c r="G324" s="266" t="s">
        <v>5605</v>
      </c>
      <c r="H324" s="266" t="s">
        <v>9</v>
      </c>
      <c r="I324" s="266" t="s">
        <v>10</v>
      </c>
      <c r="J324" s="266" t="s">
        <v>11</v>
      </c>
      <c r="K324" s="266" t="s">
        <v>12</v>
      </c>
      <c r="L324" s="273">
        <v>40450</v>
      </c>
      <c r="M324" s="274">
        <v>746.51</v>
      </c>
      <c r="N324" s="274">
        <v>933.14</v>
      </c>
    </row>
    <row r="325" spans="1:14" ht="13.5" thickBot="1">
      <c r="A325" s="266" t="s">
        <v>5583</v>
      </c>
      <c r="B325" s="266" t="s">
        <v>5584</v>
      </c>
      <c r="C325" s="266" t="s">
        <v>6211</v>
      </c>
      <c r="D325" s="266" t="s">
        <v>6212</v>
      </c>
      <c r="E325" s="266" t="s">
        <v>4553</v>
      </c>
      <c r="F325" s="273">
        <v>40465</v>
      </c>
      <c r="G325" s="266" t="s">
        <v>5605</v>
      </c>
      <c r="H325" s="266" t="s">
        <v>13</v>
      </c>
      <c r="I325" s="266" t="s">
        <v>1916</v>
      </c>
      <c r="J325" s="266" t="s">
        <v>14</v>
      </c>
      <c r="K325" s="266" t="s">
        <v>15</v>
      </c>
      <c r="L325" s="273">
        <v>40465</v>
      </c>
      <c r="M325" s="274">
        <v>14564.36</v>
      </c>
      <c r="N325" s="274">
        <v>18205.45</v>
      </c>
    </row>
    <row r="326" spans="1:14" ht="13.5" thickBot="1">
      <c r="A326" s="266" t="s">
        <v>5583</v>
      </c>
      <c r="B326" s="266" t="s">
        <v>5584</v>
      </c>
      <c r="C326" s="266" t="s">
        <v>6211</v>
      </c>
      <c r="D326" s="266" t="s">
        <v>6212</v>
      </c>
      <c r="E326" s="266" t="s">
        <v>4553</v>
      </c>
      <c r="F326" s="273">
        <v>40497</v>
      </c>
      <c r="G326" s="266" t="s">
        <v>5605</v>
      </c>
      <c r="H326" s="266" t="s">
        <v>16</v>
      </c>
      <c r="I326" s="266" t="s">
        <v>1484</v>
      </c>
      <c r="J326" s="266" t="s">
        <v>17</v>
      </c>
      <c r="K326" s="266" t="s">
        <v>18</v>
      </c>
      <c r="L326" s="273">
        <v>40497</v>
      </c>
      <c r="M326" s="274">
        <v>1094.1199999999999</v>
      </c>
      <c r="N326" s="274">
        <v>1367.65</v>
      </c>
    </row>
    <row r="327" spans="1:14" ht="13.5" thickBot="1">
      <c r="A327" s="266" t="s">
        <v>5583</v>
      </c>
      <c r="B327" s="266" t="s">
        <v>5584</v>
      </c>
      <c r="C327" s="266" t="s">
        <v>6211</v>
      </c>
      <c r="D327" s="266" t="s">
        <v>6212</v>
      </c>
      <c r="E327" s="266" t="s">
        <v>4553</v>
      </c>
      <c r="F327" s="273">
        <v>40497</v>
      </c>
      <c r="G327" s="266" t="s">
        <v>5605</v>
      </c>
      <c r="H327" s="266" t="s">
        <v>19</v>
      </c>
      <c r="I327" s="266" t="s">
        <v>20</v>
      </c>
      <c r="J327" s="266" t="s">
        <v>21</v>
      </c>
      <c r="K327" s="266" t="s">
        <v>22</v>
      </c>
      <c r="L327" s="273">
        <v>40497</v>
      </c>
      <c r="M327" s="274">
        <v>288.18</v>
      </c>
      <c r="N327" s="274">
        <v>360.23</v>
      </c>
    </row>
    <row r="328" spans="1:14" ht="13.5" thickBot="1">
      <c r="A328" s="266" t="s">
        <v>5583</v>
      </c>
      <c r="B328" s="266" t="s">
        <v>5584</v>
      </c>
      <c r="C328" s="266" t="s">
        <v>6211</v>
      </c>
      <c r="D328" s="266" t="s">
        <v>6212</v>
      </c>
      <c r="E328" s="266" t="s">
        <v>4553</v>
      </c>
      <c r="F328" s="273">
        <v>40504</v>
      </c>
      <c r="G328" s="266" t="s">
        <v>5605</v>
      </c>
      <c r="H328" s="266" t="s">
        <v>23</v>
      </c>
      <c r="I328" s="266" t="s">
        <v>24</v>
      </c>
      <c r="J328" s="266" t="s">
        <v>25</v>
      </c>
      <c r="K328" s="266" t="s">
        <v>26</v>
      </c>
      <c r="L328" s="273">
        <v>40504</v>
      </c>
      <c r="M328" s="274">
        <v>14484.1</v>
      </c>
      <c r="N328" s="274">
        <v>18105.13</v>
      </c>
    </row>
    <row r="329" spans="1:14" ht="13.5" thickBot="1">
      <c r="A329" s="266" t="s">
        <v>5583</v>
      </c>
      <c r="B329" s="266" t="s">
        <v>5584</v>
      </c>
      <c r="C329" s="266" t="s">
        <v>6211</v>
      </c>
      <c r="D329" s="266" t="s">
        <v>6212</v>
      </c>
      <c r="E329" s="266" t="s">
        <v>4553</v>
      </c>
      <c r="F329" s="273">
        <v>40512</v>
      </c>
      <c r="G329" s="266" t="s">
        <v>5605</v>
      </c>
      <c r="H329" s="266" t="s">
        <v>27</v>
      </c>
      <c r="I329" s="266" t="s">
        <v>28</v>
      </c>
      <c r="J329" s="266" t="s">
        <v>29</v>
      </c>
      <c r="K329" s="266" t="s">
        <v>30</v>
      </c>
      <c r="L329" s="273">
        <v>40512</v>
      </c>
      <c r="M329" s="274">
        <v>16598.68</v>
      </c>
      <c r="N329" s="274">
        <v>20748.349999999999</v>
      </c>
    </row>
    <row r="330" spans="1:14" ht="13.5" thickBot="1">
      <c r="A330" s="266" t="s">
        <v>5583</v>
      </c>
      <c r="B330" s="266" t="s">
        <v>5584</v>
      </c>
      <c r="C330" s="266" t="s">
        <v>6211</v>
      </c>
      <c r="D330" s="266" t="s">
        <v>6212</v>
      </c>
      <c r="E330" s="266" t="s">
        <v>4553</v>
      </c>
      <c r="F330" s="273">
        <v>40520</v>
      </c>
      <c r="G330" s="266" t="s">
        <v>5605</v>
      </c>
      <c r="H330" s="266" t="s">
        <v>31</v>
      </c>
      <c r="I330" s="266" t="s">
        <v>32</v>
      </c>
      <c r="J330" s="266" t="s">
        <v>33</v>
      </c>
      <c r="K330" s="266" t="s">
        <v>34</v>
      </c>
      <c r="L330" s="273">
        <v>40520</v>
      </c>
      <c r="M330" s="274">
        <v>223.9</v>
      </c>
      <c r="N330" s="274">
        <v>279.88</v>
      </c>
    </row>
    <row r="331" spans="1:14" ht="13.5" thickBot="1">
      <c r="A331" s="266" t="s">
        <v>5583</v>
      </c>
      <c r="B331" s="266" t="s">
        <v>5584</v>
      </c>
      <c r="C331" s="266" t="s">
        <v>6211</v>
      </c>
      <c r="D331" s="266" t="s">
        <v>6212</v>
      </c>
      <c r="E331" s="266" t="s">
        <v>4553</v>
      </c>
      <c r="F331" s="273">
        <v>40540</v>
      </c>
      <c r="G331" s="266" t="s">
        <v>5605</v>
      </c>
      <c r="H331" s="266" t="s">
        <v>35</v>
      </c>
      <c r="I331" s="266" t="s">
        <v>4118</v>
      </c>
      <c r="J331" s="266" t="s">
        <v>36</v>
      </c>
      <c r="K331" s="266" t="s">
        <v>37</v>
      </c>
      <c r="L331" s="273">
        <v>40540</v>
      </c>
      <c r="M331" s="274">
        <v>215.74</v>
      </c>
      <c r="N331" s="274">
        <v>269.68</v>
      </c>
    </row>
    <row r="332" spans="1:14" ht="13.5" thickBot="1">
      <c r="A332" s="266" t="s">
        <v>5583</v>
      </c>
      <c r="B332" s="266" t="s">
        <v>5584</v>
      </c>
      <c r="C332" s="266" t="s">
        <v>6211</v>
      </c>
      <c r="D332" s="266" t="s">
        <v>6212</v>
      </c>
      <c r="E332" s="266" t="s">
        <v>4553</v>
      </c>
      <c r="F332" s="273">
        <v>40540</v>
      </c>
      <c r="G332" s="266" t="s">
        <v>5605</v>
      </c>
      <c r="H332" s="266" t="s">
        <v>38</v>
      </c>
      <c r="I332" s="266" t="s">
        <v>4658</v>
      </c>
      <c r="J332" s="266" t="s">
        <v>39</v>
      </c>
      <c r="K332" s="266" t="s">
        <v>40</v>
      </c>
      <c r="L332" s="273">
        <v>40540</v>
      </c>
      <c r="M332" s="274">
        <v>17676.599999999999</v>
      </c>
      <c r="N332" s="274">
        <v>22095.75</v>
      </c>
    </row>
    <row r="333" spans="1:14" ht="13.5" thickBot="1">
      <c r="A333" s="266" t="s">
        <v>5583</v>
      </c>
      <c r="B333" s="266" t="s">
        <v>5584</v>
      </c>
      <c r="C333" s="266" t="s">
        <v>6211</v>
      </c>
      <c r="D333" s="266" t="s">
        <v>6212</v>
      </c>
      <c r="E333" s="266" t="s">
        <v>4685</v>
      </c>
      <c r="F333" s="273">
        <v>40493</v>
      </c>
      <c r="G333" s="266" t="s">
        <v>5625</v>
      </c>
      <c r="H333" s="266" t="s">
        <v>41</v>
      </c>
      <c r="I333" s="266" t="s">
        <v>42</v>
      </c>
      <c r="J333" s="266" t="s">
        <v>5589</v>
      </c>
      <c r="K333" s="266" t="s">
        <v>43</v>
      </c>
      <c r="L333" s="273">
        <v>40493</v>
      </c>
      <c r="M333" s="274">
        <v>230.26</v>
      </c>
      <c r="N333" s="274">
        <v>287.83</v>
      </c>
    </row>
    <row r="334" spans="1:14" ht="13.5" thickBot="1">
      <c r="A334" s="266" t="s">
        <v>5583</v>
      </c>
      <c r="B334" s="266" t="s">
        <v>5584</v>
      </c>
      <c r="C334" s="266" t="s">
        <v>6211</v>
      </c>
      <c r="D334" s="266" t="s">
        <v>6212</v>
      </c>
      <c r="E334" s="266" t="s">
        <v>44</v>
      </c>
      <c r="F334" s="273">
        <v>40350</v>
      </c>
      <c r="G334" s="266" t="s">
        <v>5605</v>
      </c>
      <c r="H334" s="266" t="s">
        <v>45</v>
      </c>
      <c r="I334" s="266" t="s">
        <v>46</v>
      </c>
      <c r="J334" s="266" t="s">
        <v>47</v>
      </c>
      <c r="K334" s="266" t="s">
        <v>48</v>
      </c>
      <c r="L334" s="273">
        <v>40350</v>
      </c>
      <c r="M334" s="274">
        <v>1717.23</v>
      </c>
      <c r="N334" s="274">
        <v>2146.54</v>
      </c>
    </row>
    <row r="335" spans="1:14" ht="13.5" thickBot="1">
      <c r="A335" s="266" t="s">
        <v>5583</v>
      </c>
      <c r="B335" s="266" t="s">
        <v>5584</v>
      </c>
      <c r="C335" s="266" t="s">
        <v>6211</v>
      </c>
      <c r="D335" s="266" t="s">
        <v>6212</v>
      </c>
      <c r="E335" s="266" t="s">
        <v>44</v>
      </c>
      <c r="F335" s="273">
        <v>40351</v>
      </c>
      <c r="G335" s="266" t="s">
        <v>5605</v>
      </c>
      <c r="H335" s="266" t="s">
        <v>49</v>
      </c>
      <c r="I335" s="266" t="s">
        <v>50</v>
      </c>
      <c r="J335" s="266" t="s">
        <v>51</v>
      </c>
      <c r="K335" s="266" t="s">
        <v>52</v>
      </c>
      <c r="L335" s="273">
        <v>40351</v>
      </c>
      <c r="M335" s="274">
        <v>15661.82</v>
      </c>
      <c r="N335" s="274">
        <v>19577.28</v>
      </c>
    </row>
    <row r="336" spans="1:14" ht="13.5" thickBot="1">
      <c r="A336" s="266" t="s">
        <v>5583</v>
      </c>
      <c r="B336" s="266" t="s">
        <v>5584</v>
      </c>
      <c r="C336" s="266" t="s">
        <v>6211</v>
      </c>
      <c r="D336" s="266" t="s">
        <v>6212</v>
      </c>
      <c r="E336" s="266" t="s">
        <v>44</v>
      </c>
      <c r="F336" s="273">
        <v>40358</v>
      </c>
      <c r="G336" s="266" t="s">
        <v>5605</v>
      </c>
      <c r="H336" s="266" t="s">
        <v>53</v>
      </c>
      <c r="I336" s="266" t="s">
        <v>4107</v>
      </c>
      <c r="J336" s="266" t="s">
        <v>54</v>
      </c>
      <c r="K336" s="266" t="s">
        <v>2982</v>
      </c>
      <c r="L336" s="273">
        <v>40358</v>
      </c>
      <c r="M336" s="274">
        <v>1606.81</v>
      </c>
      <c r="N336" s="274">
        <v>2008.51</v>
      </c>
    </row>
    <row r="337" spans="1:14" ht="13.5" thickBot="1">
      <c r="A337" s="266" t="s">
        <v>5583</v>
      </c>
      <c r="B337" s="266" t="s">
        <v>5584</v>
      </c>
      <c r="C337" s="266" t="s">
        <v>6211</v>
      </c>
      <c r="D337" s="266" t="s">
        <v>6212</v>
      </c>
      <c r="E337" s="266" t="s">
        <v>44</v>
      </c>
      <c r="F337" s="273">
        <v>40380</v>
      </c>
      <c r="G337" s="266" t="s">
        <v>5605</v>
      </c>
      <c r="H337" s="266" t="s">
        <v>55</v>
      </c>
      <c r="I337" s="266" t="s">
        <v>56</v>
      </c>
      <c r="J337" s="266" t="s">
        <v>57</v>
      </c>
      <c r="K337" s="266" t="s">
        <v>58</v>
      </c>
      <c r="L337" s="273">
        <v>40380</v>
      </c>
      <c r="M337" s="274">
        <v>330.66</v>
      </c>
      <c r="N337" s="274">
        <v>413.33</v>
      </c>
    </row>
    <row r="338" spans="1:14" ht="13.5" thickBot="1">
      <c r="A338" s="266" t="s">
        <v>5583</v>
      </c>
      <c r="B338" s="266" t="s">
        <v>5584</v>
      </c>
      <c r="C338" s="266" t="s">
        <v>6211</v>
      </c>
      <c r="D338" s="266" t="s">
        <v>6212</v>
      </c>
      <c r="E338" s="266" t="s">
        <v>44</v>
      </c>
      <c r="F338" s="273">
        <v>40380</v>
      </c>
      <c r="G338" s="266" t="s">
        <v>5605</v>
      </c>
      <c r="H338" s="266" t="s">
        <v>59</v>
      </c>
      <c r="I338" s="266" t="s">
        <v>60</v>
      </c>
      <c r="J338" s="266" t="s">
        <v>61</v>
      </c>
      <c r="K338" s="266" t="s">
        <v>62</v>
      </c>
      <c r="L338" s="273">
        <v>40380</v>
      </c>
      <c r="M338" s="274">
        <v>13936.15</v>
      </c>
      <c r="N338" s="274">
        <v>17420.189999999999</v>
      </c>
    </row>
    <row r="339" spans="1:14" ht="13.5" thickBot="1">
      <c r="A339" s="266" t="s">
        <v>5583</v>
      </c>
      <c r="B339" s="266" t="s">
        <v>5584</v>
      </c>
      <c r="C339" s="266" t="s">
        <v>6211</v>
      </c>
      <c r="D339" s="266" t="s">
        <v>6212</v>
      </c>
      <c r="E339" s="266" t="s">
        <v>44</v>
      </c>
      <c r="F339" s="273">
        <v>40381</v>
      </c>
      <c r="G339" s="266" t="s">
        <v>5605</v>
      </c>
      <c r="H339" s="266" t="s">
        <v>63</v>
      </c>
      <c r="I339" s="266" t="s">
        <v>64</v>
      </c>
      <c r="J339" s="266" t="s">
        <v>65</v>
      </c>
      <c r="K339" s="266" t="s">
        <v>66</v>
      </c>
      <c r="L339" s="273">
        <v>40381</v>
      </c>
      <c r="M339" s="274">
        <v>2565.42</v>
      </c>
      <c r="N339" s="274">
        <v>3206.78</v>
      </c>
    </row>
    <row r="340" spans="1:14" ht="13.5" thickBot="1">
      <c r="A340" s="266" t="s">
        <v>5583</v>
      </c>
      <c r="B340" s="266" t="s">
        <v>5584</v>
      </c>
      <c r="C340" s="266" t="s">
        <v>6211</v>
      </c>
      <c r="D340" s="266" t="s">
        <v>6212</v>
      </c>
      <c r="E340" s="266" t="s">
        <v>44</v>
      </c>
      <c r="F340" s="273">
        <v>40400</v>
      </c>
      <c r="G340" s="266" t="s">
        <v>5605</v>
      </c>
      <c r="H340" s="266" t="s">
        <v>67</v>
      </c>
      <c r="I340" s="266" t="s">
        <v>68</v>
      </c>
      <c r="J340" s="266" t="s">
        <v>69</v>
      </c>
      <c r="K340" s="266" t="s">
        <v>70</v>
      </c>
      <c r="L340" s="273">
        <v>40400</v>
      </c>
      <c r="M340" s="274">
        <v>1451.48</v>
      </c>
      <c r="N340" s="274">
        <v>1814.35</v>
      </c>
    </row>
    <row r="341" spans="1:14" ht="13.5" thickBot="1">
      <c r="A341" s="266" t="s">
        <v>5583</v>
      </c>
      <c r="B341" s="266" t="s">
        <v>5584</v>
      </c>
      <c r="C341" s="266" t="s">
        <v>6211</v>
      </c>
      <c r="D341" s="266" t="s">
        <v>6212</v>
      </c>
      <c r="E341" s="266" t="s">
        <v>44</v>
      </c>
      <c r="F341" s="273">
        <v>40413</v>
      </c>
      <c r="G341" s="266" t="s">
        <v>5605</v>
      </c>
      <c r="H341" s="266" t="s">
        <v>71</v>
      </c>
      <c r="I341" s="266" t="s">
        <v>72</v>
      </c>
      <c r="J341" s="266" t="s">
        <v>73</v>
      </c>
      <c r="K341" s="266" t="s">
        <v>74</v>
      </c>
      <c r="L341" s="273">
        <v>40413</v>
      </c>
      <c r="M341" s="274">
        <v>354.03</v>
      </c>
      <c r="N341" s="274">
        <v>442.54</v>
      </c>
    </row>
    <row r="342" spans="1:14" ht="13.5" thickBot="1">
      <c r="A342" s="266" t="s">
        <v>5583</v>
      </c>
      <c r="B342" s="266" t="s">
        <v>5584</v>
      </c>
      <c r="C342" s="266" t="s">
        <v>6211</v>
      </c>
      <c r="D342" s="266" t="s">
        <v>6212</v>
      </c>
      <c r="E342" s="266" t="s">
        <v>44</v>
      </c>
      <c r="F342" s="273">
        <v>40413</v>
      </c>
      <c r="G342" s="266" t="s">
        <v>5605</v>
      </c>
      <c r="H342" s="266" t="s">
        <v>75</v>
      </c>
      <c r="I342" s="266" t="s">
        <v>2358</v>
      </c>
      <c r="J342" s="266" t="s">
        <v>76</v>
      </c>
      <c r="K342" s="266" t="s">
        <v>77</v>
      </c>
      <c r="L342" s="273">
        <v>40413</v>
      </c>
      <c r="M342" s="274">
        <v>2379.1799999999998</v>
      </c>
      <c r="N342" s="274">
        <v>2973.98</v>
      </c>
    </row>
    <row r="343" spans="1:14" ht="13.5" thickBot="1">
      <c r="A343" s="266" t="s">
        <v>5583</v>
      </c>
      <c r="B343" s="266" t="s">
        <v>5584</v>
      </c>
      <c r="C343" s="266" t="s">
        <v>6211</v>
      </c>
      <c r="D343" s="266" t="s">
        <v>6212</v>
      </c>
      <c r="E343" s="266" t="s">
        <v>44</v>
      </c>
      <c r="F343" s="273">
        <v>40414</v>
      </c>
      <c r="G343" s="266" t="s">
        <v>5605</v>
      </c>
      <c r="H343" s="266" t="s">
        <v>78</v>
      </c>
      <c r="I343" s="266" t="s">
        <v>4289</v>
      </c>
      <c r="J343" s="266" t="s">
        <v>79</v>
      </c>
      <c r="K343" s="266" t="s">
        <v>80</v>
      </c>
      <c r="L343" s="273">
        <v>40414</v>
      </c>
      <c r="M343" s="274">
        <v>2193.9</v>
      </c>
      <c r="N343" s="274">
        <v>2742.38</v>
      </c>
    </row>
    <row r="344" spans="1:14" ht="13.5" thickBot="1">
      <c r="A344" s="266" t="s">
        <v>5583</v>
      </c>
      <c r="B344" s="266" t="s">
        <v>5584</v>
      </c>
      <c r="C344" s="266" t="s">
        <v>6211</v>
      </c>
      <c r="D344" s="266" t="s">
        <v>6212</v>
      </c>
      <c r="E344" s="266" t="s">
        <v>44</v>
      </c>
      <c r="F344" s="273">
        <v>40417</v>
      </c>
      <c r="G344" s="266" t="s">
        <v>5605</v>
      </c>
      <c r="H344" s="266" t="s">
        <v>81</v>
      </c>
      <c r="I344" s="266" t="s">
        <v>82</v>
      </c>
      <c r="J344" s="266" t="s">
        <v>83</v>
      </c>
      <c r="K344" s="266" t="s">
        <v>84</v>
      </c>
      <c r="L344" s="273">
        <v>40417</v>
      </c>
      <c r="M344" s="274">
        <v>15807.65</v>
      </c>
      <c r="N344" s="274">
        <v>19759.560000000001</v>
      </c>
    </row>
    <row r="345" spans="1:14" ht="13.5" thickBot="1">
      <c r="A345" s="266" t="s">
        <v>5583</v>
      </c>
      <c r="B345" s="266" t="s">
        <v>5584</v>
      </c>
      <c r="C345" s="266" t="s">
        <v>6211</v>
      </c>
      <c r="D345" s="266" t="s">
        <v>6212</v>
      </c>
      <c r="E345" s="266" t="s">
        <v>44</v>
      </c>
      <c r="F345" s="273">
        <v>40455</v>
      </c>
      <c r="G345" s="266" t="s">
        <v>5605</v>
      </c>
      <c r="H345" s="266" t="s">
        <v>85</v>
      </c>
      <c r="I345" s="266" t="s">
        <v>4107</v>
      </c>
      <c r="J345" s="266" t="s">
        <v>86</v>
      </c>
      <c r="K345" s="266" t="s">
        <v>87</v>
      </c>
      <c r="L345" s="273">
        <v>40455</v>
      </c>
      <c r="M345" s="274">
        <v>340.3</v>
      </c>
      <c r="N345" s="274">
        <v>425.38</v>
      </c>
    </row>
    <row r="346" spans="1:14" ht="13.5" thickBot="1">
      <c r="A346" s="266" t="s">
        <v>5583</v>
      </c>
      <c r="B346" s="266" t="s">
        <v>5584</v>
      </c>
      <c r="C346" s="266" t="s">
        <v>6211</v>
      </c>
      <c r="D346" s="266" t="s">
        <v>6212</v>
      </c>
      <c r="E346" s="266" t="s">
        <v>44</v>
      </c>
      <c r="F346" s="273">
        <v>40455</v>
      </c>
      <c r="G346" s="266" t="s">
        <v>5605</v>
      </c>
      <c r="H346" s="266" t="s">
        <v>88</v>
      </c>
      <c r="I346" s="266" t="s">
        <v>89</v>
      </c>
      <c r="J346" s="266" t="s">
        <v>90</v>
      </c>
      <c r="K346" s="266" t="s">
        <v>91</v>
      </c>
      <c r="L346" s="273">
        <v>40455</v>
      </c>
      <c r="M346" s="274">
        <v>15123.63</v>
      </c>
      <c r="N346" s="274">
        <v>18904.54</v>
      </c>
    </row>
    <row r="347" spans="1:14" ht="13.5" thickBot="1">
      <c r="A347" s="266" t="s">
        <v>5583</v>
      </c>
      <c r="B347" s="266" t="s">
        <v>5584</v>
      </c>
      <c r="C347" s="266" t="s">
        <v>6211</v>
      </c>
      <c r="D347" s="266" t="s">
        <v>6212</v>
      </c>
      <c r="E347" s="266" t="s">
        <v>44</v>
      </c>
      <c r="F347" s="273">
        <v>40455</v>
      </c>
      <c r="G347" s="266" t="s">
        <v>5605</v>
      </c>
      <c r="H347" s="266" t="s">
        <v>92</v>
      </c>
      <c r="I347" s="266" t="s">
        <v>1778</v>
      </c>
      <c r="J347" s="266" t="s">
        <v>93</v>
      </c>
      <c r="K347" s="266" t="s">
        <v>94</v>
      </c>
      <c r="L347" s="273">
        <v>40455</v>
      </c>
      <c r="M347" s="274">
        <v>2073.9299999999998</v>
      </c>
      <c r="N347" s="274">
        <v>2592.41</v>
      </c>
    </row>
    <row r="348" spans="1:14" ht="13.5" thickBot="1">
      <c r="A348" s="266" t="s">
        <v>5583</v>
      </c>
      <c r="B348" s="266" t="s">
        <v>5584</v>
      </c>
      <c r="C348" s="266" t="s">
        <v>6211</v>
      </c>
      <c r="D348" s="266" t="s">
        <v>6212</v>
      </c>
      <c r="E348" s="266" t="s">
        <v>44</v>
      </c>
      <c r="F348" s="273">
        <v>40455</v>
      </c>
      <c r="G348" s="266" t="s">
        <v>5605</v>
      </c>
      <c r="H348" s="266" t="s">
        <v>95</v>
      </c>
      <c r="I348" s="266" t="s">
        <v>5691</v>
      </c>
      <c r="J348" s="266" t="s">
        <v>96</v>
      </c>
      <c r="K348" s="266" t="s">
        <v>97</v>
      </c>
      <c r="L348" s="273">
        <v>40455</v>
      </c>
      <c r="M348" s="274">
        <v>2775.16</v>
      </c>
      <c r="N348" s="274">
        <v>3468.95</v>
      </c>
    </row>
    <row r="349" spans="1:14" ht="13.5" thickBot="1">
      <c r="A349" s="266" t="s">
        <v>5583</v>
      </c>
      <c r="B349" s="266" t="s">
        <v>5584</v>
      </c>
      <c r="C349" s="266" t="s">
        <v>6211</v>
      </c>
      <c r="D349" s="266" t="s">
        <v>6212</v>
      </c>
      <c r="E349" s="266" t="s">
        <v>44</v>
      </c>
      <c r="F349" s="273">
        <v>40472</v>
      </c>
      <c r="G349" s="266" t="s">
        <v>5605</v>
      </c>
      <c r="H349" s="266" t="s">
        <v>98</v>
      </c>
      <c r="I349" s="266" t="s">
        <v>99</v>
      </c>
      <c r="J349" s="266" t="s">
        <v>100</v>
      </c>
      <c r="K349" s="266" t="s">
        <v>101</v>
      </c>
      <c r="L349" s="273">
        <v>40472</v>
      </c>
      <c r="M349" s="274">
        <v>2565.4699999999998</v>
      </c>
      <c r="N349" s="274">
        <v>3206.84</v>
      </c>
    </row>
    <row r="350" spans="1:14" ht="13.5" thickBot="1">
      <c r="A350" s="266" t="s">
        <v>5583</v>
      </c>
      <c r="B350" s="266" t="s">
        <v>5584</v>
      </c>
      <c r="C350" s="266" t="s">
        <v>6211</v>
      </c>
      <c r="D350" s="266" t="s">
        <v>6212</v>
      </c>
      <c r="E350" s="266" t="s">
        <v>44</v>
      </c>
      <c r="F350" s="273">
        <v>40479</v>
      </c>
      <c r="G350" s="266" t="s">
        <v>5605</v>
      </c>
      <c r="H350" s="266" t="s">
        <v>102</v>
      </c>
      <c r="I350" s="266" t="s">
        <v>103</v>
      </c>
      <c r="J350" s="266" t="s">
        <v>104</v>
      </c>
      <c r="K350" s="266" t="s">
        <v>105</v>
      </c>
      <c r="L350" s="273">
        <v>40479</v>
      </c>
      <c r="M350" s="274">
        <v>17398.400000000001</v>
      </c>
      <c r="N350" s="274">
        <v>21748</v>
      </c>
    </row>
    <row r="351" spans="1:14" ht="13.5" thickBot="1">
      <c r="A351" s="266" t="s">
        <v>5583</v>
      </c>
      <c r="B351" s="266" t="s">
        <v>5584</v>
      </c>
      <c r="C351" s="266" t="s">
        <v>6211</v>
      </c>
      <c r="D351" s="266" t="s">
        <v>6212</v>
      </c>
      <c r="E351" s="266" t="s">
        <v>44</v>
      </c>
      <c r="F351" s="273">
        <v>40479</v>
      </c>
      <c r="G351" s="266" t="s">
        <v>5605</v>
      </c>
      <c r="H351" s="266" t="s">
        <v>106</v>
      </c>
      <c r="I351" s="266" t="s">
        <v>107</v>
      </c>
      <c r="J351" s="266" t="s">
        <v>108</v>
      </c>
      <c r="K351" s="266" t="s">
        <v>4666</v>
      </c>
      <c r="L351" s="273">
        <v>40479</v>
      </c>
      <c r="M351" s="274">
        <v>541.63</v>
      </c>
      <c r="N351" s="274">
        <v>677.04</v>
      </c>
    </row>
    <row r="352" spans="1:14" ht="13.5" thickBot="1">
      <c r="A352" s="266" t="s">
        <v>5583</v>
      </c>
      <c r="B352" s="266" t="s">
        <v>5584</v>
      </c>
      <c r="C352" s="266" t="s">
        <v>6211</v>
      </c>
      <c r="D352" s="266" t="s">
        <v>6212</v>
      </c>
      <c r="E352" s="266" t="s">
        <v>44</v>
      </c>
      <c r="F352" s="273">
        <v>40483</v>
      </c>
      <c r="G352" s="266" t="s">
        <v>5605</v>
      </c>
      <c r="H352" s="266" t="s">
        <v>109</v>
      </c>
      <c r="I352" s="266" t="s">
        <v>4107</v>
      </c>
      <c r="J352" s="266" t="s">
        <v>110</v>
      </c>
      <c r="K352" s="266" t="s">
        <v>111</v>
      </c>
      <c r="L352" s="273">
        <v>40483</v>
      </c>
      <c r="M352" s="274">
        <v>1113.55</v>
      </c>
      <c r="N352" s="274">
        <v>1391.94</v>
      </c>
    </row>
    <row r="353" spans="1:14" ht="13.5" thickBot="1">
      <c r="A353" s="266" t="s">
        <v>5583</v>
      </c>
      <c r="B353" s="266" t="s">
        <v>5584</v>
      </c>
      <c r="C353" s="266" t="s">
        <v>6211</v>
      </c>
      <c r="D353" s="266" t="s">
        <v>6212</v>
      </c>
      <c r="E353" s="266" t="s">
        <v>44</v>
      </c>
      <c r="F353" s="273">
        <v>40504</v>
      </c>
      <c r="G353" s="266" t="s">
        <v>5605</v>
      </c>
      <c r="H353" s="266" t="s">
        <v>112</v>
      </c>
      <c r="I353" s="266" t="s">
        <v>113</v>
      </c>
      <c r="J353" s="266" t="s">
        <v>114</v>
      </c>
      <c r="K353" s="266" t="s">
        <v>115</v>
      </c>
      <c r="L353" s="273">
        <v>40504</v>
      </c>
      <c r="M353" s="274">
        <v>3674.7</v>
      </c>
      <c r="N353" s="274">
        <v>4593.38</v>
      </c>
    </row>
    <row r="354" spans="1:14" ht="13.5" thickBot="1">
      <c r="A354" s="266" t="s">
        <v>5583</v>
      </c>
      <c r="B354" s="266" t="s">
        <v>5584</v>
      </c>
      <c r="C354" s="266" t="s">
        <v>6211</v>
      </c>
      <c r="D354" s="266" t="s">
        <v>6212</v>
      </c>
      <c r="E354" s="266" t="s">
        <v>44</v>
      </c>
      <c r="F354" s="273">
        <v>40504</v>
      </c>
      <c r="G354" s="266" t="s">
        <v>5605</v>
      </c>
      <c r="H354" s="266" t="s">
        <v>116</v>
      </c>
      <c r="I354" s="266" t="s">
        <v>117</v>
      </c>
      <c r="J354" s="266" t="s">
        <v>118</v>
      </c>
      <c r="K354" s="266" t="s">
        <v>119</v>
      </c>
      <c r="L354" s="273">
        <v>40504</v>
      </c>
      <c r="M354" s="274">
        <v>2413.59</v>
      </c>
      <c r="N354" s="274">
        <v>3016.99</v>
      </c>
    </row>
    <row r="355" spans="1:14" ht="13.5" thickBot="1">
      <c r="A355" s="266" t="s">
        <v>5583</v>
      </c>
      <c r="B355" s="266" t="s">
        <v>5584</v>
      </c>
      <c r="C355" s="266" t="s">
        <v>6211</v>
      </c>
      <c r="D355" s="266" t="s">
        <v>6212</v>
      </c>
      <c r="E355" s="266" t="s">
        <v>44</v>
      </c>
      <c r="F355" s="273">
        <v>40504</v>
      </c>
      <c r="G355" s="266" t="s">
        <v>5605</v>
      </c>
      <c r="H355" s="266" t="s">
        <v>120</v>
      </c>
      <c r="I355" s="266" t="s">
        <v>4272</v>
      </c>
      <c r="J355" s="266" t="s">
        <v>121</v>
      </c>
      <c r="K355" s="266" t="s">
        <v>122</v>
      </c>
      <c r="L355" s="273">
        <v>40504</v>
      </c>
      <c r="M355" s="274">
        <v>1629.55</v>
      </c>
      <c r="N355" s="274">
        <v>2036.94</v>
      </c>
    </row>
    <row r="356" spans="1:14" ht="13.5" thickBot="1">
      <c r="A356" s="266" t="s">
        <v>5583</v>
      </c>
      <c r="B356" s="266" t="s">
        <v>5584</v>
      </c>
      <c r="C356" s="266" t="s">
        <v>6211</v>
      </c>
      <c r="D356" s="266" t="s">
        <v>6212</v>
      </c>
      <c r="E356" s="266" t="s">
        <v>44</v>
      </c>
      <c r="F356" s="273">
        <v>40504</v>
      </c>
      <c r="G356" s="266" t="s">
        <v>5605</v>
      </c>
      <c r="H356" s="266" t="s">
        <v>123</v>
      </c>
      <c r="I356" s="266" t="s">
        <v>89</v>
      </c>
      <c r="J356" s="266" t="s">
        <v>124</v>
      </c>
      <c r="K356" s="266" t="s">
        <v>125</v>
      </c>
      <c r="L356" s="273">
        <v>40504</v>
      </c>
      <c r="M356" s="274">
        <v>16809.150000000001</v>
      </c>
      <c r="N356" s="274">
        <v>21011.439999999999</v>
      </c>
    </row>
    <row r="357" spans="1:14" ht="13.5" thickBot="1">
      <c r="A357" s="266" t="s">
        <v>5583</v>
      </c>
      <c r="B357" s="266" t="s">
        <v>5584</v>
      </c>
      <c r="C357" s="266" t="s">
        <v>6211</v>
      </c>
      <c r="D357" s="266" t="s">
        <v>6212</v>
      </c>
      <c r="E357" s="266" t="s">
        <v>4688</v>
      </c>
      <c r="F357" s="273">
        <v>40200</v>
      </c>
      <c r="G357" s="266" t="s">
        <v>5605</v>
      </c>
      <c r="H357" s="266" t="s">
        <v>126</v>
      </c>
      <c r="I357" s="266" t="s">
        <v>6265</v>
      </c>
      <c r="J357" s="266" t="s">
        <v>127</v>
      </c>
      <c r="K357" s="266" t="s">
        <v>128</v>
      </c>
      <c r="L357" s="273">
        <v>40200</v>
      </c>
      <c r="M357" s="274">
        <v>16429.439999999999</v>
      </c>
      <c r="N357" s="274">
        <v>20536.8</v>
      </c>
    </row>
    <row r="358" spans="1:14" ht="13.5" thickBot="1">
      <c r="A358" s="266" t="s">
        <v>5583</v>
      </c>
      <c r="B358" s="266" t="s">
        <v>5584</v>
      </c>
      <c r="C358" s="266" t="s">
        <v>6211</v>
      </c>
      <c r="D358" s="266" t="s">
        <v>6212</v>
      </c>
      <c r="E358" s="266" t="s">
        <v>4688</v>
      </c>
      <c r="F358" s="273">
        <v>40203</v>
      </c>
      <c r="G358" s="266" t="s">
        <v>5605</v>
      </c>
      <c r="H358" s="266" t="s">
        <v>129</v>
      </c>
      <c r="I358" s="266" t="s">
        <v>4107</v>
      </c>
      <c r="J358" s="266" t="s">
        <v>130</v>
      </c>
      <c r="K358" s="266" t="s">
        <v>131</v>
      </c>
      <c r="L358" s="273">
        <v>40203</v>
      </c>
      <c r="M358" s="274">
        <v>1917.48</v>
      </c>
      <c r="N358" s="274">
        <v>2396.85</v>
      </c>
    </row>
    <row r="359" spans="1:14" ht="13.5" thickBot="1">
      <c r="A359" s="266" t="s">
        <v>5583</v>
      </c>
      <c r="B359" s="266" t="s">
        <v>5584</v>
      </c>
      <c r="C359" s="266" t="s">
        <v>6211</v>
      </c>
      <c r="D359" s="266" t="s">
        <v>6212</v>
      </c>
      <c r="E359" s="266" t="s">
        <v>4688</v>
      </c>
      <c r="F359" s="273">
        <v>40206</v>
      </c>
      <c r="G359" s="266" t="s">
        <v>5605</v>
      </c>
      <c r="H359" s="266" t="s">
        <v>132</v>
      </c>
      <c r="I359" s="266" t="s">
        <v>4289</v>
      </c>
      <c r="J359" s="266" t="s">
        <v>133</v>
      </c>
      <c r="K359" s="266" t="s">
        <v>134</v>
      </c>
      <c r="L359" s="273">
        <v>40206</v>
      </c>
      <c r="M359" s="274">
        <v>2299.92</v>
      </c>
      <c r="N359" s="274">
        <v>2874.9</v>
      </c>
    </row>
    <row r="360" spans="1:14" ht="13.5" thickBot="1">
      <c r="A360" s="266" t="s">
        <v>5583</v>
      </c>
      <c r="B360" s="266" t="s">
        <v>5584</v>
      </c>
      <c r="C360" s="266" t="s">
        <v>6211</v>
      </c>
      <c r="D360" s="266" t="s">
        <v>6212</v>
      </c>
      <c r="E360" s="266" t="s">
        <v>4688</v>
      </c>
      <c r="F360" s="273">
        <v>40231</v>
      </c>
      <c r="G360" s="266" t="s">
        <v>5605</v>
      </c>
      <c r="H360" s="266" t="s">
        <v>135</v>
      </c>
      <c r="I360" s="266" t="s">
        <v>4199</v>
      </c>
      <c r="J360" s="266" t="s">
        <v>136</v>
      </c>
      <c r="K360" s="266" t="s">
        <v>137</v>
      </c>
      <c r="L360" s="273">
        <v>40231</v>
      </c>
      <c r="M360" s="274">
        <v>1692.63</v>
      </c>
      <c r="N360" s="274">
        <v>2115.79</v>
      </c>
    </row>
    <row r="361" spans="1:14" ht="13.5" thickBot="1">
      <c r="A361" s="266" t="s">
        <v>5583</v>
      </c>
      <c r="B361" s="266" t="s">
        <v>5584</v>
      </c>
      <c r="C361" s="266" t="s">
        <v>6211</v>
      </c>
      <c r="D361" s="266" t="s">
        <v>6212</v>
      </c>
      <c r="E361" s="266" t="s">
        <v>4688</v>
      </c>
      <c r="F361" s="273">
        <v>40231</v>
      </c>
      <c r="G361" s="266" t="s">
        <v>5605</v>
      </c>
      <c r="H361" s="266" t="s">
        <v>138</v>
      </c>
      <c r="I361" s="266" t="s">
        <v>4289</v>
      </c>
      <c r="J361" s="266" t="s">
        <v>139</v>
      </c>
      <c r="K361" s="266" t="s">
        <v>140</v>
      </c>
      <c r="L361" s="273">
        <v>40231</v>
      </c>
      <c r="M361" s="274">
        <v>2335.56</v>
      </c>
      <c r="N361" s="274">
        <v>2919.45</v>
      </c>
    </row>
    <row r="362" spans="1:14" ht="13.5" thickBot="1">
      <c r="A362" s="266" t="s">
        <v>5583</v>
      </c>
      <c r="B362" s="266" t="s">
        <v>5584</v>
      </c>
      <c r="C362" s="266" t="s">
        <v>6211</v>
      </c>
      <c r="D362" s="266" t="s">
        <v>6212</v>
      </c>
      <c r="E362" s="266" t="s">
        <v>4688</v>
      </c>
      <c r="F362" s="273">
        <v>40232</v>
      </c>
      <c r="G362" s="266" t="s">
        <v>5605</v>
      </c>
      <c r="H362" s="266" t="s">
        <v>141</v>
      </c>
      <c r="I362" s="266" t="s">
        <v>142</v>
      </c>
      <c r="J362" s="266" t="s">
        <v>143</v>
      </c>
      <c r="K362" s="266" t="s">
        <v>144</v>
      </c>
      <c r="L362" s="273">
        <v>40232</v>
      </c>
      <c r="M362" s="274">
        <v>12362.04</v>
      </c>
      <c r="N362" s="274">
        <v>15452.55</v>
      </c>
    </row>
    <row r="363" spans="1:14" ht="13.5" thickBot="1">
      <c r="A363" s="266" t="s">
        <v>5583</v>
      </c>
      <c r="B363" s="266" t="s">
        <v>5584</v>
      </c>
      <c r="C363" s="266" t="s">
        <v>6211</v>
      </c>
      <c r="D363" s="266" t="s">
        <v>6212</v>
      </c>
      <c r="E363" s="266" t="s">
        <v>4688</v>
      </c>
      <c r="F363" s="273">
        <v>40259</v>
      </c>
      <c r="G363" s="266" t="s">
        <v>5605</v>
      </c>
      <c r="H363" s="266" t="s">
        <v>145</v>
      </c>
      <c r="I363" s="266" t="s">
        <v>4289</v>
      </c>
      <c r="J363" s="266" t="s">
        <v>146</v>
      </c>
      <c r="K363" s="266" t="s">
        <v>147</v>
      </c>
      <c r="L363" s="273">
        <v>40259</v>
      </c>
      <c r="M363" s="274">
        <v>693.69</v>
      </c>
      <c r="N363" s="274">
        <v>867.11</v>
      </c>
    </row>
    <row r="364" spans="1:14" ht="13.5" thickBot="1">
      <c r="A364" s="266" t="s">
        <v>5583</v>
      </c>
      <c r="B364" s="266" t="s">
        <v>5584</v>
      </c>
      <c r="C364" s="266" t="s">
        <v>6211</v>
      </c>
      <c r="D364" s="266" t="s">
        <v>6212</v>
      </c>
      <c r="E364" s="266" t="s">
        <v>4688</v>
      </c>
      <c r="F364" s="273">
        <v>40262</v>
      </c>
      <c r="G364" s="266" t="s">
        <v>5605</v>
      </c>
      <c r="H364" s="266" t="s">
        <v>148</v>
      </c>
      <c r="I364" s="266" t="s">
        <v>6265</v>
      </c>
      <c r="J364" s="266" t="s">
        <v>149</v>
      </c>
      <c r="K364" s="266" t="s">
        <v>150</v>
      </c>
      <c r="L364" s="273">
        <v>40262</v>
      </c>
      <c r="M364" s="274">
        <v>15241.69</v>
      </c>
      <c r="N364" s="274">
        <v>19052.11</v>
      </c>
    </row>
    <row r="365" spans="1:14" ht="13.5" thickBot="1">
      <c r="A365" s="266" t="s">
        <v>5583</v>
      </c>
      <c r="B365" s="266" t="s">
        <v>5584</v>
      </c>
      <c r="C365" s="266" t="s">
        <v>6211</v>
      </c>
      <c r="D365" s="266" t="s">
        <v>6212</v>
      </c>
      <c r="E365" s="266" t="s">
        <v>4688</v>
      </c>
      <c r="F365" s="273">
        <v>40262</v>
      </c>
      <c r="G365" s="266" t="s">
        <v>5605</v>
      </c>
      <c r="H365" s="266" t="s">
        <v>151</v>
      </c>
      <c r="I365" s="266" t="s">
        <v>152</v>
      </c>
      <c r="J365" s="266" t="s">
        <v>153</v>
      </c>
      <c r="K365" s="266" t="s">
        <v>154</v>
      </c>
      <c r="L365" s="273">
        <v>40262</v>
      </c>
      <c r="M365" s="274">
        <v>1293.8499999999999</v>
      </c>
      <c r="N365" s="274">
        <v>1617.31</v>
      </c>
    </row>
    <row r="366" spans="1:14" ht="13.5" thickBot="1">
      <c r="A366" s="266" t="s">
        <v>5583</v>
      </c>
      <c r="B366" s="266" t="s">
        <v>5584</v>
      </c>
      <c r="C366" s="266" t="s">
        <v>6211</v>
      </c>
      <c r="D366" s="266" t="s">
        <v>6212</v>
      </c>
      <c r="E366" s="266" t="s">
        <v>4688</v>
      </c>
      <c r="F366" s="273">
        <v>40291</v>
      </c>
      <c r="G366" s="266" t="s">
        <v>5605</v>
      </c>
      <c r="H366" s="266" t="s">
        <v>155</v>
      </c>
      <c r="I366" s="266" t="s">
        <v>156</v>
      </c>
      <c r="J366" s="266" t="s">
        <v>157</v>
      </c>
      <c r="K366" s="266" t="s">
        <v>158</v>
      </c>
      <c r="L366" s="273">
        <v>40291</v>
      </c>
      <c r="M366" s="274">
        <v>16574.509999999998</v>
      </c>
      <c r="N366" s="274">
        <v>20718.14</v>
      </c>
    </row>
    <row r="367" spans="1:14" ht="13.5" thickBot="1">
      <c r="A367" s="266" t="s">
        <v>5583</v>
      </c>
      <c r="B367" s="266" t="s">
        <v>5584</v>
      </c>
      <c r="C367" s="266" t="s">
        <v>6211</v>
      </c>
      <c r="D367" s="266" t="s">
        <v>6212</v>
      </c>
      <c r="E367" s="266" t="s">
        <v>4688</v>
      </c>
      <c r="F367" s="273">
        <v>40302</v>
      </c>
      <c r="G367" s="266" t="s">
        <v>5605</v>
      </c>
      <c r="H367" s="266" t="s">
        <v>159</v>
      </c>
      <c r="I367" s="266" t="s">
        <v>4522</v>
      </c>
      <c r="J367" s="266" t="s">
        <v>160</v>
      </c>
      <c r="K367" s="266" t="s">
        <v>161</v>
      </c>
      <c r="L367" s="273">
        <v>40302</v>
      </c>
      <c r="M367" s="274">
        <v>1339.97</v>
      </c>
      <c r="N367" s="274">
        <v>1674.96</v>
      </c>
    </row>
    <row r="368" spans="1:14" ht="13.5" thickBot="1">
      <c r="A368" s="266" t="s">
        <v>5583</v>
      </c>
      <c r="B368" s="266" t="s">
        <v>5584</v>
      </c>
      <c r="C368" s="266" t="s">
        <v>6211</v>
      </c>
      <c r="D368" s="266" t="s">
        <v>6212</v>
      </c>
      <c r="E368" s="266" t="s">
        <v>4688</v>
      </c>
      <c r="F368" s="273">
        <v>40302</v>
      </c>
      <c r="G368" s="266" t="s">
        <v>5605</v>
      </c>
      <c r="H368" s="266" t="s">
        <v>162</v>
      </c>
      <c r="I368" s="266" t="s">
        <v>163</v>
      </c>
      <c r="J368" s="266" t="s">
        <v>164</v>
      </c>
      <c r="K368" s="266" t="s">
        <v>165</v>
      </c>
      <c r="L368" s="273">
        <v>40302</v>
      </c>
      <c r="M368" s="274">
        <v>1353.53</v>
      </c>
      <c r="N368" s="274">
        <v>1691.91</v>
      </c>
    </row>
    <row r="369" spans="1:14" ht="13.5" thickBot="1">
      <c r="A369" s="266" t="s">
        <v>5583</v>
      </c>
      <c r="B369" s="266" t="s">
        <v>5584</v>
      </c>
      <c r="C369" s="266" t="s">
        <v>6211</v>
      </c>
      <c r="D369" s="266" t="s">
        <v>6212</v>
      </c>
      <c r="E369" s="266" t="s">
        <v>4688</v>
      </c>
      <c r="F369" s="273">
        <v>40318</v>
      </c>
      <c r="G369" s="266" t="s">
        <v>5605</v>
      </c>
      <c r="H369" s="266" t="s">
        <v>166</v>
      </c>
      <c r="I369" s="266" t="s">
        <v>167</v>
      </c>
      <c r="J369" s="266" t="s">
        <v>168</v>
      </c>
      <c r="K369" s="266" t="s">
        <v>169</v>
      </c>
      <c r="L369" s="273">
        <v>40318</v>
      </c>
      <c r="M369" s="274">
        <v>1546.45</v>
      </c>
      <c r="N369" s="274">
        <v>1933.06</v>
      </c>
    </row>
    <row r="370" spans="1:14" ht="13.5" thickBot="1">
      <c r="A370" s="266" t="s">
        <v>5583</v>
      </c>
      <c r="B370" s="266" t="s">
        <v>5584</v>
      </c>
      <c r="C370" s="266" t="s">
        <v>6211</v>
      </c>
      <c r="D370" s="266" t="s">
        <v>6212</v>
      </c>
      <c r="E370" s="266" t="s">
        <v>4688</v>
      </c>
      <c r="F370" s="273">
        <v>40319</v>
      </c>
      <c r="G370" s="266" t="s">
        <v>5605</v>
      </c>
      <c r="H370" s="266" t="s">
        <v>170</v>
      </c>
      <c r="I370" s="266" t="s">
        <v>171</v>
      </c>
      <c r="J370" s="266" t="s">
        <v>172</v>
      </c>
      <c r="K370" s="266" t="s">
        <v>173</v>
      </c>
      <c r="L370" s="273">
        <v>40319</v>
      </c>
      <c r="M370" s="274">
        <v>14049.02</v>
      </c>
      <c r="N370" s="274">
        <v>17561.28</v>
      </c>
    </row>
    <row r="371" spans="1:14" ht="13.5" thickBot="1">
      <c r="A371" s="266" t="s">
        <v>5583</v>
      </c>
      <c r="B371" s="266" t="s">
        <v>5584</v>
      </c>
      <c r="C371" s="266" t="s">
        <v>6211</v>
      </c>
      <c r="D371" s="266" t="s">
        <v>6212</v>
      </c>
      <c r="E371" s="266" t="s">
        <v>4688</v>
      </c>
      <c r="F371" s="273">
        <v>40329</v>
      </c>
      <c r="G371" s="266" t="s">
        <v>5605</v>
      </c>
      <c r="H371" s="266" t="s">
        <v>174</v>
      </c>
      <c r="I371" s="266" t="s">
        <v>4310</v>
      </c>
      <c r="J371" s="266" t="s">
        <v>175</v>
      </c>
      <c r="K371" s="266" t="s">
        <v>176</v>
      </c>
      <c r="L371" s="273">
        <v>40329</v>
      </c>
      <c r="M371" s="274">
        <v>1714.14</v>
      </c>
      <c r="N371" s="274">
        <v>2142.6799999999998</v>
      </c>
    </row>
    <row r="372" spans="1:14" ht="13.5" thickBot="1">
      <c r="A372" s="266" t="s">
        <v>5583</v>
      </c>
      <c r="B372" s="266" t="s">
        <v>5584</v>
      </c>
      <c r="C372" s="266" t="s">
        <v>6211</v>
      </c>
      <c r="D372" s="266" t="s">
        <v>6212</v>
      </c>
      <c r="E372" s="266" t="s">
        <v>177</v>
      </c>
      <c r="F372" s="273">
        <v>40331</v>
      </c>
      <c r="G372" s="266" t="s">
        <v>5625</v>
      </c>
      <c r="H372" s="266" t="s">
        <v>178</v>
      </c>
      <c r="I372" s="266" t="s">
        <v>179</v>
      </c>
      <c r="J372" s="266" t="s">
        <v>5589</v>
      </c>
      <c r="K372" s="266" t="s">
        <v>180</v>
      </c>
      <c r="L372" s="273">
        <v>40331</v>
      </c>
      <c r="M372" s="274">
        <v>82.06</v>
      </c>
      <c r="N372" s="274">
        <v>102.58</v>
      </c>
    </row>
    <row r="373" spans="1:14" ht="13.5" thickBot="1">
      <c r="A373" s="266" t="s">
        <v>5583</v>
      </c>
      <c r="B373" s="266" t="s">
        <v>5584</v>
      </c>
      <c r="C373" s="266" t="s">
        <v>6211</v>
      </c>
      <c r="D373" s="266" t="s">
        <v>6212</v>
      </c>
      <c r="E373" s="266" t="s">
        <v>181</v>
      </c>
      <c r="F373" s="273">
        <v>40338</v>
      </c>
      <c r="G373" s="266" t="s">
        <v>5625</v>
      </c>
      <c r="H373" s="266" t="s">
        <v>182</v>
      </c>
      <c r="I373" s="266" t="s">
        <v>183</v>
      </c>
      <c r="J373" s="266" t="s">
        <v>5589</v>
      </c>
      <c r="K373" s="266" t="s">
        <v>184</v>
      </c>
      <c r="L373" s="273">
        <v>40338</v>
      </c>
      <c r="M373" s="274">
        <v>274.26</v>
      </c>
      <c r="N373" s="274">
        <v>342.83</v>
      </c>
    </row>
    <row r="374" spans="1:14" ht="13.5" thickBot="1">
      <c r="A374" s="266" t="s">
        <v>5583</v>
      </c>
      <c r="B374" s="266" t="s">
        <v>5584</v>
      </c>
      <c r="C374" s="266" t="s">
        <v>6211</v>
      </c>
      <c r="D374" s="266" t="s">
        <v>6212</v>
      </c>
      <c r="E374" s="266" t="s">
        <v>185</v>
      </c>
      <c r="F374" s="273">
        <v>40462</v>
      </c>
      <c r="G374" s="266" t="s">
        <v>5605</v>
      </c>
      <c r="H374" s="266" t="s">
        <v>186</v>
      </c>
      <c r="I374" s="266" t="s">
        <v>4506</v>
      </c>
      <c r="J374" s="266" t="s">
        <v>187</v>
      </c>
      <c r="K374" s="266" t="s">
        <v>188</v>
      </c>
      <c r="L374" s="273">
        <v>40462</v>
      </c>
      <c r="M374" s="274">
        <v>5841</v>
      </c>
      <c r="N374" s="274">
        <v>7301.25</v>
      </c>
    </row>
    <row r="375" spans="1:14" ht="13.5" thickBot="1">
      <c r="A375" s="266" t="s">
        <v>5583</v>
      </c>
      <c r="B375" s="266" t="s">
        <v>5584</v>
      </c>
      <c r="C375" s="266" t="s">
        <v>6211</v>
      </c>
      <c r="D375" s="266" t="s">
        <v>6212</v>
      </c>
      <c r="E375" s="266" t="s">
        <v>189</v>
      </c>
      <c r="F375" s="273">
        <v>40347</v>
      </c>
      <c r="G375" s="266" t="s">
        <v>5605</v>
      </c>
      <c r="H375" s="266" t="s">
        <v>190</v>
      </c>
      <c r="I375" s="266" t="s">
        <v>191</v>
      </c>
      <c r="J375" s="266" t="s">
        <v>192</v>
      </c>
      <c r="K375" s="266" t="s">
        <v>193</v>
      </c>
      <c r="L375" s="273">
        <v>40347</v>
      </c>
      <c r="M375" s="274">
        <v>374.92</v>
      </c>
      <c r="N375" s="274">
        <v>468.65</v>
      </c>
    </row>
    <row r="376" spans="1:14" ht="13.5" thickBot="1">
      <c r="A376" s="266" t="s">
        <v>5583</v>
      </c>
      <c r="B376" s="266" t="s">
        <v>5584</v>
      </c>
      <c r="C376" s="266" t="s">
        <v>6211</v>
      </c>
      <c r="D376" s="266" t="s">
        <v>6212</v>
      </c>
      <c r="E376" s="266" t="s">
        <v>189</v>
      </c>
      <c r="F376" s="273">
        <v>40347</v>
      </c>
      <c r="G376" s="266" t="s">
        <v>5605</v>
      </c>
      <c r="H376" s="266" t="s">
        <v>194</v>
      </c>
      <c r="I376" s="266" t="s">
        <v>195</v>
      </c>
      <c r="J376" s="266" t="s">
        <v>196</v>
      </c>
      <c r="K376" s="266" t="s">
        <v>197</v>
      </c>
      <c r="L376" s="273">
        <v>40347</v>
      </c>
      <c r="M376" s="274">
        <v>2377.38</v>
      </c>
      <c r="N376" s="274">
        <v>2971.73</v>
      </c>
    </row>
    <row r="377" spans="1:14" ht="13.5" thickBot="1">
      <c r="A377" s="266" t="s">
        <v>5583</v>
      </c>
      <c r="B377" s="266" t="s">
        <v>5584</v>
      </c>
      <c r="C377" s="266" t="s">
        <v>198</v>
      </c>
      <c r="D377" s="266" t="s">
        <v>199</v>
      </c>
      <c r="E377" s="266" t="s">
        <v>5604</v>
      </c>
      <c r="F377" s="273">
        <v>40462</v>
      </c>
      <c r="G377" s="266" t="s">
        <v>5605</v>
      </c>
      <c r="H377" s="266" t="s">
        <v>200</v>
      </c>
      <c r="I377" s="266" t="s">
        <v>4107</v>
      </c>
      <c r="J377" s="266" t="s">
        <v>201</v>
      </c>
      <c r="K377" s="266" t="s">
        <v>202</v>
      </c>
      <c r="L377" s="273">
        <v>40462</v>
      </c>
      <c r="M377" s="274">
        <v>174.16</v>
      </c>
      <c r="N377" s="274">
        <v>217.7</v>
      </c>
    </row>
    <row r="378" spans="1:14" ht="13.5" thickBot="1">
      <c r="A378" s="266" t="s">
        <v>5583</v>
      </c>
      <c r="B378" s="266" t="s">
        <v>5584</v>
      </c>
      <c r="C378" s="266" t="s">
        <v>203</v>
      </c>
      <c r="D378" s="266" t="s">
        <v>204</v>
      </c>
      <c r="E378" s="266" t="s">
        <v>5585</v>
      </c>
      <c r="F378" s="273">
        <v>40461</v>
      </c>
      <c r="G378" s="266" t="s">
        <v>5586</v>
      </c>
      <c r="H378" s="266" t="s">
        <v>205</v>
      </c>
      <c r="I378" s="266" t="s">
        <v>206</v>
      </c>
      <c r="J378" s="266" t="s">
        <v>5589</v>
      </c>
      <c r="K378" s="266" t="s">
        <v>1485</v>
      </c>
      <c r="L378" s="273">
        <v>40461</v>
      </c>
      <c r="M378" s="274">
        <v>-8316.11</v>
      </c>
      <c r="N378" s="274">
        <v>-10395.14</v>
      </c>
    </row>
    <row r="379" spans="1:14" ht="13.5" thickBot="1">
      <c r="A379" s="266" t="s">
        <v>5583</v>
      </c>
      <c r="B379" s="266" t="s">
        <v>5584</v>
      </c>
      <c r="C379" s="266" t="s">
        <v>203</v>
      </c>
      <c r="D379" s="266" t="s">
        <v>204</v>
      </c>
      <c r="E379" s="266" t="s">
        <v>5778</v>
      </c>
      <c r="F379" s="273">
        <v>40455</v>
      </c>
      <c r="G379" s="266" t="s">
        <v>5605</v>
      </c>
      <c r="H379" s="266" t="s">
        <v>207</v>
      </c>
      <c r="I379" s="266" t="s">
        <v>1805</v>
      </c>
      <c r="J379" s="266" t="s">
        <v>208</v>
      </c>
      <c r="K379" s="266" t="s">
        <v>209</v>
      </c>
      <c r="L379" s="273">
        <v>40455</v>
      </c>
      <c r="M379" s="274">
        <v>8316.11</v>
      </c>
      <c r="N379" s="274">
        <v>10395.14</v>
      </c>
    </row>
    <row r="380" spans="1:14" ht="13.5" thickBot="1">
      <c r="A380" s="266" t="s">
        <v>5583</v>
      </c>
      <c r="B380" s="266" t="s">
        <v>5584</v>
      </c>
      <c r="C380" s="266" t="s">
        <v>210</v>
      </c>
      <c r="D380" s="266" t="s">
        <v>211</v>
      </c>
      <c r="E380" s="266" t="s">
        <v>5585</v>
      </c>
      <c r="F380" s="273">
        <v>40281</v>
      </c>
      <c r="G380" s="266" t="s">
        <v>5586</v>
      </c>
      <c r="H380" s="266" t="s">
        <v>212</v>
      </c>
      <c r="I380" s="266" t="s">
        <v>213</v>
      </c>
      <c r="J380" s="266" t="s">
        <v>5589</v>
      </c>
      <c r="K380" s="266" t="s">
        <v>1482</v>
      </c>
      <c r="L380" s="273">
        <v>40281</v>
      </c>
      <c r="M380" s="274">
        <v>-1161.17</v>
      </c>
      <c r="N380" s="274">
        <v>-1451.46</v>
      </c>
    </row>
    <row r="381" spans="1:14" ht="13.5" thickBot="1">
      <c r="A381" s="266" t="s">
        <v>5583</v>
      </c>
      <c r="B381" s="266" t="s">
        <v>5584</v>
      </c>
      <c r="C381" s="266" t="s">
        <v>210</v>
      </c>
      <c r="D381" s="266" t="s">
        <v>211</v>
      </c>
      <c r="E381" s="266" t="s">
        <v>5604</v>
      </c>
      <c r="F381" s="273">
        <v>40276</v>
      </c>
      <c r="G381" s="266" t="s">
        <v>5605</v>
      </c>
      <c r="H381" s="266" t="s">
        <v>214</v>
      </c>
      <c r="I381" s="266" t="s">
        <v>4107</v>
      </c>
      <c r="J381" s="266" t="s">
        <v>215</v>
      </c>
      <c r="K381" s="266" t="s">
        <v>216</v>
      </c>
      <c r="L381" s="273">
        <v>40276</v>
      </c>
      <c r="M381" s="274">
        <v>1161.17</v>
      </c>
      <c r="N381" s="274">
        <v>1451.46</v>
      </c>
    </row>
    <row r="382" spans="1:14" ht="13.5" thickBot="1">
      <c r="A382" s="266" t="s">
        <v>5583</v>
      </c>
      <c r="B382" s="266" t="s">
        <v>5584</v>
      </c>
      <c r="C382" s="266" t="s">
        <v>7428</v>
      </c>
      <c r="D382" s="266" t="s">
        <v>7429</v>
      </c>
      <c r="E382" s="266" t="s">
        <v>5604</v>
      </c>
      <c r="F382" s="273">
        <v>40206</v>
      </c>
      <c r="G382" s="266" t="s">
        <v>5605</v>
      </c>
      <c r="H382" s="266" t="s">
        <v>217</v>
      </c>
      <c r="I382" s="266" t="s">
        <v>5795</v>
      </c>
      <c r="J382" s="266" t="s">
        <v>218</v>
      </c>
      <c r="K382" s="266" t="s">
        <v>219</v>
      </c>
      <c r="L382" s="273">
        <v>40206</v>
      </c>
      <c r="M382" s="274">
        <v>2319</v>
      </c>
      <c r="N382" s="274">
        <v>2898.75</v>
      </c>
    </row>
    <row r="383" spans="1:14" ht="13.5" thickBot="1">
      <c r="A383" s="266" t="s">
        <v>5583</v>
      </c>
      <c r="B383" s="266" t="s">
        <v>5584</v>
      </c>
      <c r="C383" s="266" t="s">
        <v>7428</v>
      </c>
      <c r="D383" s="266" t="s">
        <v>7429</v>
      </c>
      <c r="E383" s="266" t="s">
        <v>5604</v>
      </c>
      <c r="F383" s="273">
        <v>40212</v>
      </c>
      <c r="G383" s="266" t="s">
        <v>5605</v>
      </c>
      <c r="H383" s="266" t="s">
        <v>220</v>
      </c>
      <c r="I383" s="266" t="s">
        <v>221</v>
      </c>
      <c r="J383" s="266" t="s">
        <v>222</v>
      </c>
      <c r="K383" s="266" t="s">
        <v>223</v>
      </c>
      <c r="L383" s="273">
        <v>40212</v>
      </c>
      <c r="M383" s="274">
        <v>507.28</v>
      </c>
      <c r="N383" s="274">
        <v>634.1</v>
      </c>
    </row>
    <row r="384" spans="1:14" ht="13.5" thickBot="1">
      <c r="A384" s="266" t="s">
        <v>5583</v>
      </c>
      <c r="B384" s="266" t="s">
        <v>5584</v>
      </c>
      <c r="C384" s="266" t="s">
        <v>7428</v>
      </c>
      <c r="D384" s="266" t="s">
        <v>7429</v>
      </c>
      <c r="E384" s="266" t="s">
        <v>5604</v>
      </c>
      <c r="F384" s="273">
        <v>40276</v>
      </c>
      <c r="G384" s="266" t="s">
        <v>5605</v>
      </c>
      <c r="H384" s="266" t="s">
        <v>224</v>
      </c>
      <c r="I384" s="266" t="s">
        <v>2509</v>
      </c>
      <c r="J384" s="266" t="s">
        <v>225</v>
      </c>
      <c r="K384" s="266" t="s">
        <v>2907</v>
      </c>
      <c r="L384" s="273">
        <v>40276</v>
      </c>
      <c r="M384" s="274">
        <v>1372.85</v>
      </c>
      <c r="N384" s="274">
        <v>1716.06</v>
      </c>
    </row>
    <row r="385" spans="1:14" ht="13.5" thickBot="1">
      <c r="A385" s="266" t="s">
        <v>5583</v>
      </c>
      <c r="B385" s="266" t="s">
        <v>5584</v>
      </c>
      <c r="C385" s="266" t="s">
        <v>7428</v>
      </c>
      <c r="D385" s="266" t="s">
        <v>7429</v>
      </c>
      <c r="E385" s="266" t="s">
        <v>5604</v>
      </c>
      <c r="F385" s="273">
        <v>40330</v>
      </c>
      <c r="G385" s="266" t="s">
        <v>5605</v>
      </c>
      <c r="H385" s="266" t="s">
        <v>226</v>
      </c>
      <c r="I385" s="266" t="s">
        <v>227</v>
      </c>
      <c r="J385" s="266" t="s">
        <v>228</v>
      </c>
      <c r="K385" s="266" t="s">
        <v>229</v>
      </c>
      <c r="L385" s="273">
        <v>40330</v>
      </c>
      <c r="M385" s="274">
        <v>977.61</v>
      </c>
      <c r="N385" s="274">
        <v>1222.01</v>
      </c>
    </row>
    <row r="386" spans="1:14" ht="13.5" thickBot="1">
      <c r="A386" s="266" t="s">
        <v>5583</v>
      </c>
      <c r="B386" s="266" t="s">
        <v>5584</v>
      </c>
      <c r="C386" s="266" t="s">
        <v>7428</v>
      </c>
      <c r="D386" s="266" t="s">
        <v>7429</v>
      </c>
      <c r="E386" s="266" t="s">
        <v>5604</v>
      </c>
      <c r="F386" s="273">
        <v>40331</v>
      </c>
      <c r="G386" s="266" t="s">
        <v>5605</v>
      </c>
      <c r="H386" s="266" t="s">
        <v>230</v>
      </c>
      <c r="I386" s="266" t="s">
        <v>227</v>
      </c>
      <c r="J386" s="266" t="s">
        <v>231</v>
      </c>
      <c r="K386" s="266" t="s">
        <v>232</v>
      </c>
      <c r="L386" s="273">
        <v>40331</v>
      </c>
      <c r="M386" s="274">
        <v>1301.27</v>
      </c>
      <c r="N386" s="274">
        <v>1626.59</v>
      </c>
    </row>
    <row r="387" spans="1:14" ht="13.5" thickBot="1">
      <c r="A387" s="266" t="s">
        <v>5583</v>
      </c>
      <c r="B387" s="266" t="s">
        <v>5584</v>
      </c>
      <c r="C387" s="266" t="s">
        <v>7428</v>
      </c>
      <c r="D387" s="266" t="s">
        <v>7429</v>
      </c>
      <c r="E387" s="266" t="s">
        <v>5604</v>
      </c>
      <c r="F387" s="273">
        <v>40358</v>
      </c>
      <c r="G387" s="266" t="s">
        <v>5605</v>
      </c>
      <c r="H387" s="266" t="s">
        <v>233</v>
      </c>
      <c r="I387" s="266" t="s">
        <v>2457</v>
      </c>
      <c r="J387" s="266" t="s">
        <v>234</v>
      </c>
      <c r="K387" s="266" t="s">
        <v>235</v>
      </c>
      <c r="L387" s="273">
        <v>40358</v>
      </c>
      <c r="M387" s="274">
        <v>1791.71</v>
      </c>
      <c r="N387" s="274">
        <v>2239.64</v>
      </c>
    </row>
    <row r="388" spans="1:14" ht="13.5" thickBot="1">
      <c r="A388" s="266" t="s">
        <v>5583</v>
      </c>
      <c r="B388" s="266" t="s">
        <v>5584</v>
      </c>
      <c r="C388" s="266" t="s">
        <v>7428</v>
      </c>
      <c r="D388" s="266" t="s">
        <v>7429</v>
      </c>
      <c r="E388" s="266" t="s">
        <v>5604</v>
      </c>
      <c r="F388" s="273">
        <v>40393</v>
      </c>
      <c r="G388" s="266" t="s">
        <v>5605</v>
      </c>
      <c r="H388" s="266" t="s">
        <v>236</v>
      </c>
      <c r="I388" s="266" t="s">
        <v>5691</v>
      </c>
      <c r="J388" s="266" t="s">
        <v>237</v>
      </c>
      <c r="K388" s="266" t="s">
        <v>238</v>
      </c>
      <c r="L388" s="273">
        <v>40393</v>
      </c>
      <c r="M388" s="274">
        <v>190.18</v>
      </c>
      <c r="N388" s="274">
        <v>237.73</v>
      </c>
    </row>
    <row r="389" spans="1:14" ht="13.5" thickBot="1">
      <c r="A389" s="266" t="s">
        <v>5583</v>
      </c>
      <c r="B389" s="266" t="s">
        <v>5584</v>
      </c>
      <c r="C389" s="266" t="s">
        <v>7428</v>
      </c>
      <c r="D389" s="266" t="s">
        <v>7429</v>
      </c>
      <c r="E389" s="266" t="s">
        <v>5604</v>
      </c>
      <c r="F389" s="273">
        <v>40393</v>
      </c>
      <c r="G389" s="266" t="s">
        <v>5605</v>
      </c>
      <c r="H389" s="266" t="s">
        <v>239</v>
      </c>
      <c r="I389" s="266" t="s">
        <v>5691</v>
      </c>
      <c r="J389" s="266" t="s">
        <v>240</v>
      </c>
      <c r="K389" s="266" t="s">
        <v>241</v>
      </c>
      <c r="L389" s="273">
        <v>40393</v>
      </c>
      <c r="M389" s="274">
        <v>1188.01</v>
      </c>
      <c r="N389" s="274">
        <v>1485.01</v>
      </c>
    </row>
    <row r="390" spans="1:14" ht="13.5" thickBot="1">
      <c r="A390" s="266" t="s">
        <v>5583</v>
      </c>
      <c r="B390" s="266" t="s">
        <v>5584</v>
      </c>
      <c r="C390" s="266" t="s">
        <v>7428</v>
      </c>
      <c r="D390" s="266" t="s">
        <v>7429</v>
      </c>
      <c r="E390" s="266" t="s">
        <v>5604</v>
      </c>
      <c r="F390" s="273">
        <v>40420</v>
      </c>
      <c r="G390" s="266" t="s">
        <v>5605</v>
      </c>
      <c r="H390" s="266" t="s">
        <v>242</v>
      </c>
      <c r="I390" s="266" t="s">
        <v>5691</v>
      </c>
      <c r="J390" s="266" t="s">
        <v>243</v>
      </c>
      <c r="K390" s="266" t="s">
        <v>244</v>
      </c>
      <c r="L390" s="273">
        <v>40420</v>
      </c>
      <c r="M390" s="274">
        <v>378.89</v>
      </c>
      <c r="N390" s="274">
        <v>473.61</v>
      </c>
    </row>
    <row r="391" spans="1:14" ht="13.5" thickBot="1">
      <c r="A391" s="266" t="s">
        <v>5583</v>
      </c>
      <c r="B391" s="266" t="s">
        <v>5584</v>
      </c>
      <c r="C391" s="266" t="s">
        <v>7428</v>
      </c>
      <c r="D391" s="266" t="s">
        <v>7429</v>
      </c>
      <c r="E391" s="266" t="s">
        <v>5604</v>
      </c>
      <c r="F391" s="273">
        <v>40451</v>
      </c>
      <c r="G391" s="266" t="s">
        <v>5605</v>
      </c>
      <c r="H391" s="266" t="s">
        <v>245</v>
      </c>
      <c r="I391" s="266" t="s">
        <v>5795</v>
      </c>
      <c r="J391" s="266" t="s">
        <v>246</v>
      </c>
      <c r="K391" s="266" t="s">
        <v>247</v>
      </c>
      <c r="L391" s="273">
        <v>40451</v>
      </c>
      <c r="M391" s="274">
        <v>622.33000000000004</v>
      </c>
      <c r="N391" s="274">
        <v>777.91</v>
      </c>
    </row>
    <row r="392" spans="1:14" ht="13.5" thickBot="1">
      <c r="A392" s="266" t="s">
        <v>5583</v>
      </c>
      <c r="B392" s="266" t="s">
        <v>5584</v>
      </c>
      <c r="C392" s="266" t="s">
        <v>7428</v>
      </c>
      <c r="D392" s="266" t="s">
        <v>7429</v>
      </c>
      <c r="E392" s="266" t="s">
        <v>5604</v>
      </c>
      <c r="F392" s="273">
        <v>40451</v>
      </c>
      <c r="G392" s="266" t="s">
        <v>5605</v>
      </c>
      <c r="H392" s="266" t="s">
        <v>248</v>
      </c>
      <c r="I392" s="266" t="s">
        <v>5795</v>
      </c>
      <c r="J392" s="266" t="s">
        <v>249</v>
      </c>
      <c r="K392" s="266" t="s">
        <v>250</v>
      </c>
      <c r="L392" s="273">
        <v>40451</v>
      </c>
      <c r="M392" s="274">
        <v>1164.31</v>
      </c>
      <c r="N392" s="274">
        <v>1455.39</v>
      </c>
    </row>
    <row r="393" spans="1:14" ht="13.5" thickBot="1">
      <c r="A393" s="266" t="s">
        <v>5583</v>
      </c>
      <c r="B393" s="266" t="s">
        <v>5584</v>
      </c>
      <c r="C393" s="266" t="s">
        <v>7428</v>
      </c>
      <c r="D393" s="266" t="s">
        <v>7429</v>
      </c>
      <c r="E393" s="266" t="s">
        <v>5604</v>
      </c>
      <c r="F393" s="273">
        <v>40480</v>
      </c>
      <c r="G393" s="266" t="s">
        <v>5605</v>
      </c>
      <c r="H393" s="266" t="s">
        <v>251</v>
      </c>
      <c r="I393" s="266" t="s">
        <v>5795</v>
      </c>
      <c r="J393" s="266" t="s">
        <v>252</v>
      </c>
      <c r="K393" s="266" t="s">
        <v>253</v>
      </c>
      <c r="L393" s="273">
        <v>40480</v>
      </c>
      <c r="M393" s="274">
        <v>250.64</v>
      </c>
      <c r="N393" s="274">
        <v>313.3</v>
      </c>
    </row>
    <row r="394" spans="1:14" ht="13.5" thickBot="1">
      <c r="A394" s="266" t="s">
        <v>5583</v>
      </c>
      <c r="B394" s="266" t="s">
        <v>5584</v>
      </c>
      <c r="C394" s="266" t="s">
        <v>7428</v>
      </c>
      <c r="D394" s="266" t="s">
        <v>7429</v>
      </c>
      <c r="E394" s="266" t="s">
        <v>5604</v>
      </c>
      <c r="F394" s="273">
        <v>40480</v>
      </c>
      <c r="G394" s="266" t="s">
        <v>5605</v>
      </c>
      <c r="H394" s="266" t="s">
        <v>254</v>
      </c>
      <c r="I394" s="266" t="s">
        <v>2833</v>
      </c>
      <c r="J394" s="266" t="s">
        <v>255</v>
      </c>
      <c r="K394" s="266" t="s">
        <v>256</v>
      </c>
      <c r="L394" s="273">
        <v>40480</v>
      </c>
      <c r="M394" s="274">
        <v>1843.14</v>
      </c>
      <c r="N394" s="274">
        <v>2303.9299999999998</v>
      </c>
    </row>
    <row r="395" spans="1:14" ht="13.5" thickBot="1">
      <c r="A395" s="266" t="s">
        <v>5583</v>
      </c>
      <c r="B395" s="266" t="s">
        <v>5584</v>
      </c>
      <c r="C395" s="266" t="s">
        <v>7428</v>
      </c>
      <c r="D395" s="266" t="s">
        <v>7429</v>
      </c>
      <c r="E395" s="266" t="s">
        <v>5604</v>
      </c>
      <c r="F395" s="273">
        <v>40514</v>
      </c>
      <c r="G395" s="266" t="s">
        <v>5605</v>
      </c>
      <c r="H395" s="266" t="s">
        <v>257</v>
      </c>
      <c r="I395" s="266" t="s">
        <v>5795</v>
      </c>
      <c r="J395" s="266" t="s">
        <v>258</v>
      </c>
      <c r="K395" s="266" t="s">
        <v>259</v>
      </c>
      <c r="L395" s="273">
        <v>40514</v>
      </c>
      <c r="M395" s="274">
        <v>1515.23</v>
      </c>
      <c r="N395" s="274">
        <v>1894.04</v>
      </c>
    </row>
    <row r="396" spans="1:14" ht="13.5" thickBot="1">
      <c r="A396" s="266" t="s">
        <v>5583</v>
      </c>
      <c r="B396" s="266" t="s">
        <v>5584</v>
      </c>
      <c r="C396" s="266" t="s">
        <v>7428</v>
      </c>
      <c r="D396" s="266" t="s">
        <v>7429</v>
      </c>
      <c r="E396" s="266" t="s">
        <v>5604</v>
      </c>
      <c r="F396" s="273">
        <v>40521</v>
      </c>
      <c r="G396" s="266" t="s">
        <v>5605</v>
      </c>
      <c r="H396" s="266" t="s">
        <v>260</v>
      </c>
      <c r="I396" s="266" t="s">
        <v>5691</v>
      </c>
      <c r="J396" s="266" t="s">
        <v>261</v>
      </c>
      <c r="K396" s="266" t="s">
        <v>262</v>
      </c>
      <c r="L396" s="273">
        <v>40521</v>
      </c>
      <c r="M396" s="274">
        <v>573.85</v>
      </c>
      <c r="N396" s="274">
        <v>717.31</v>
      </c>
    </row>
    <row r="397" spans="1:14" ht="13.5" thickBot="1">
      <c r="A397" s="266" t="s">
        <v>5583</v>
      </c>
      <c r="B397" s="266" t="s">
        <v>5584</v>
      </c>
      <c r="C397" s="266" t="s">
        <v>7428</v>
      </c>
      <c r="D397" s="266" t="s">
        <v>7429</v>
      </c>
      <c r="E397" s="266" t="s">
        <v>5604</v>
      </c>
      <c r="F397" s="273">
        <v>40548</v>
      </c>
      <c r="G397" s="266" t="s">
        <v>5605</v>
      </c>
      <c r="H397" s="266" t="s">
        <v>263</v>
      </c>
      <c r="I397" s="266" t="s">
        <v>5691</v>
      </c>
      <c r="J397" s="266" t="s">
        <v>264</v>
      </c>
      <c r="K397" s="266" t="s">
        <v>265</v>
      </c>
      <c r="L397" s="273">
        <v>40543</v>
      </c>
      <c r="M397" s="274">
        <v>326.89999999999998</v>
      </c>
      <c r="N397" s="274">
        <v>408.63</v>
      </c>
    </row>
    <row r="398" spans="1:14" ht="13.5" thickBot="1">
      <c r="A398" s="266" t="s">
        <v>5583</v>
      </c>
      <c r="B398" s="266" t="s">
        <v>5584</v>
      </c>
      <c r="C398" s="266" t="s">
        <v>7428</v>
      </c>
      <c r="D398" s="266" t="s">
        <v>7429</v>
      </c>
      <c r="E398" s="266" t="s">
        <v>5604</v>
      </c>
      <c r="F398" s="273">
        <v>40548</v>
      </c>
      <c r="G398" s="266" t="s">
        <v>5605</v>
      </c>
      <c r="H398" s="266" t="s">
        <v>266</v>
      </c>
      <c r="I398" s="266" t="s">
        <v>5691</v>
      </c>
      <c r="J398" s="266" t="s">
        <v>267</v>
      </c>
      <c r="K398" s="266" t="s">
        <v>268</v>
      </c>
      <c r="L398" s="273">
        <v>40543</v>
      </c>
      <c r="M398" s="274">
        <v>233.25</v>
      </c>
      <c r="N398" s="274">
        <v>291.56</v>
      </c>
    </row>
    <row r="399" spans="1:14" ht="13.5" thickBot="1">
      <c r="A399" s="266" t="s">
        <v>5583</v>
      </c>
      <c r="B399" s="266" t="s">
        <v>5584</v>
      </c>
      <c r="C399" s="266" t="s">
        <v>7428</v>
      </c>
      <c r="D399" s="266" t="s">
        <v>7429</v>
      </c>
      <c r="E399" s="266" t="s">
        <v>5604</v>
      </c>
      <c r="F399" s="273">
        <v>40548</v>
      </c>
      <c r="G399" s="266" t="s">
        <v>5605</v>
      </c>
      <c r="H399" s="266" t="s">
        <v>269</v>
      </c>
      <c r="I399" s="266" t="s">
        <v>5691</v>
      </c>
      <c r="J399" s="266" t="s">
        <v>270</v>
      </c>
      <c r="K399" s="266" t="s">
        <v>271</v>
      </c>
      <c r="L399" s="273">
        <v>40543</v>
      </c>
      <c r="M399" s="274">
        <v>612.80999999999995</v>
      </c>
      <c r="N399" s="274">
        <v>766.01</v>
      </c>
    </row>
    <row r="400" spans="1:14" ht="13.5" thickBot="1">
      <c r="A400" s="266" t="s">
        <v>5583</v>
      </c>
      <c r="B400" s="266" t="s">
        <v>5584</v>
      </c>
      <c r="C400" s="266" t="s">
        <v>7428</v>
      </c>
      <c r="D400" s="266" t="s">
        <v>7429</v>
      </c>
      <c r="E400" s="266" t="s">
        <v>5604</v>
      </c>
      <c r="F400" s="273">
        <v>40554</v>
      </c>
      <c r="G400" s="266" t="s">
        <v>5605</v>
      </c>
      <c r="H400" s="266" t="s">
        <v>272</v>
      </c>
      <c r="I400" s="266" t="s">
        <v>5691</v>
      </c>
      <c r="J400" s="266" t="s">
        <v>273</v>
      </c>
      <c r="K400" s="266" t="s">
        <v>274</v>
      </c>
      <c r="L400" s="273">
        <v>40543</v>
      </c>
      <c r="M400" s="274">
        <v>552.64</v>
      </c>
      <c r="N400" s="274">
        <v>690.8</v>
      </c>
    </row>
    <row r="401" spans="1:14" ht="13.5" thickBot="1">
      <c r="A401" s="266" t="s">
        <v>5583</v>
      </c>
      <c r="B401" s="266" t="s">
        <v>5584</v>
      </c>
      <c r="C401" s="266" t="s">
        <v>7428</v>
      </c>
      <c r="D401" s="266" t="s">
        <v>7429</v>
      </c>
      <c r="E401" s="266" t="s">
        <v>5604</v>
      </c>
      <c r="F401" s="273">
        <v>40554</v>
      </c>
      <c r="G401" s="266" t="s">
        <v>5605</v>
      </c>
      <c r="H401" s="266" t="s">
        <v>275</v>
      </c>
      <c r="I401" s="266" t="s">
        <v>5691</v>
      </c>
      <c r="J401" s="266" t="s">
        <v>276</v>
      </c>
      <c r="K401" s="266" t="s">
        <v>277</v>
      </c>
      <c r="L401" s="273">
        <v>40543</v>
      </c>
      <c r="M401" s="274">
        <v>307.04000000000002</v>
      </c>
      <c r="N401" s="274">
        <v>383.8</v>
      </c>
    </row>
    <row r="402" spans="1:14" ht="13.5" thickBot="1">
      <c r="A402" s="266" t="s">
        <v>5583</v>
      </c>
      <c r="B402" s="266" t="s">
        <v>5584</v>
      </c>
      <c r="C402" s="266" t="s">
        <v>7428</v>
      </c>
      <c r="D402" s="266" t="s">
        <v>7429</v>
      </c>
      <c r="E402" s="266" t="s">
        <v>5604</v>
      </c>
      <c r="F402" s="273">
        <v>40554</v>
      </c>
      <c r="G402" s="266" t="s">
        <v>5605</v>
      </c>
      <c r="H402" s="266" t="s">
        <v>278</v>
      </c>
      <c r="I402" s="266" t="s">
        <v>5691</v>
      </c>
      <c r="J402" s="266" t="s">
        <v>279</v>
      </c>
      <c r="K402" s="266" t="s">
        <v>280</v>
      </c>
      <c r="L402" s="273">
        <v>40543</v>
      </c>
      <c r="M402" s="274">
        <v>830.17</v>
      </c>
      <c r="N402" s="274">
        <v>1037.71</v>
      </c>
    </row>
    <row r="403" spans="1:14" ht="13.5" thickBot="1">
      <c r="A403" s="266" t="s">
        <v>5583</v>
      </c>
      <c r="B403" s="266" t="s">
        <v>5584</v>
      </c>
      <c r="C403" s="266" t="s">
        <v>7428</v>
      </c>
      <c r="D403" s="266" t="s">
        <v>7429</v>
      </c>
      <c r="E403" s="266" t="s">
        <v>5604</v>
      </c>
      <c r="F403" s="273">
        <v>40554</v>
      </c>
      <c r="G403" s="266" t="s">
        <v>5605</v>
      </c>
      <c r="H403" s="266" t="s">
        <v>281</v>
      </c>
      <c r="I403" s="266" t="s">
        <v>5691</v>
      </c>
      <c r="J403" s="266" t="s">
        <v>282</v>
      </c>
      <c r="K403" s="266" t="s">
        <v>283</v>
      </c>
      <c r="L403" s="273">
        <v>40543</v>
      </c>
      <c r="M403" s="274">
        <v>700.1</v>
      </c>
      <c r="N403" s="274">
        <v>875.13</v>
      </c>
    </row>
    <row r="404" spans="1:14" ht="13.5" thickBot="1">
      <c r="A404" s="266" t="s">
        <v>5583</v>
      </c>
      <c r="B404" s="266" t="s">
        <v>5584</v>
      </c>
      <c r="C404" s="266" t="s">
        <v>7428</v>
      </c>
      <c r="D404" s="266" t="s">
        <v>7429</v>
      </c>
      <c r="E404" s="266" t="s">
        <v>5604</v>
      </c>
      <c r="F404" s="273">
        <v>40554</v>
      </c>
      <c r="G404" s="266" t="s">
        <v>5605</v>
      </c>
      <c r="H404" s="266" t="s">
        <v>284</v>
      </c>
      <c r="I404" s="266" t="s">
        <v>5691</v>
      </c>
      <c r="J404" s="266" t="s">
        <v>285</v>
      </c>
      <c r="K404" s="266" t="s">
        <v>286</v>
      </c>
      <c r="L404" s="273">
        <v>40543</v>
      </c>
      <c r="M404" s="274">
        <v>527.57000000000005</v>
      </c>
      <c r="N404" s="274">
        <v>659.46</v>
      </c>
    </row>
    <row r="405" spans="1:14" ht="13.5" thickBot="1">
      <c r="A405" s="266" t="s">
        <v>5583</v>
      </c>
      <c r="B405" s="266" t="s">
        <v>5584</v>
      </c>
      <c r="C405" s="266" t="s">
        <v>7428</v>
      </c>
      <c r="D405" s="266" t="s">
        <v>7429</v>
      </c>
      <c r="E405" s="266" t="s">
        <v>5604</v>
      </c>
      <c r="F405" s="273">
        <v>40554</v>
      </c>
      <c r="G405" s="266" t="s">
        <v>5605</v>
      </c>
      <c r="H405" s="266" t="s">
        <v>287</v>
      </c>
      <c r="I405" s="266" t="s">
        <v>5691</v>
      </c>
      <c r="J405" s="266" t="s">
        <v>288</v>
      </c>
      <c r="K405" s="266" t="s">
        <v>289</v>
      </c>
      <c r="L405" s="273">
        <v>40543</v>
      </c>
      <c r="M405" s="274">
        <v>301.52999999999997</v>
      </c>
      <c r="N405" s="274">
        <v>376.91</v>
      </c>
    </row>
    <row r="406" spans="1:14" ht="13.5" thickBot="1">
      <c r="A406" s="266" t="s">
        <v>5583</v>
      </c>
      <c r="B406" s="266" t="s">
        <v>5584</v>
      </c>
      <c r="C406" s="266" t="s">
        <v>7428</v>
      </c>
      <c r="D406" s="266" t="s">
        <v>7429</v>
      </c>
      <c r="E406" s="266" t="s">
        <v>5604</v>
      </c>
      <c r="F406" s="273">
        <v>40554</v>
      </c>
      <c r="G406" s="266" t="s">
        <v>5605</v>
      </c>
      <c r="H406" s="266" t="s">
        <v>290</v>
      </c>
      <c r="I406" s="266" t="s">
        <v>5691</v>
      </c>
      <c r="J406" s="266" t="s">
        <v>291</v>
      </c>
      <c r="K406" s="266" t="s">
        <v>292</v>
      </c>
      <c r="L406" s="273">
        <v>40543</v>
      </c>
      <c r="M406" s="274">
        <v>970.87</v>
      </c>
      <c r="N406" s="274">
        <v>1213.5899999999999</v>
      </c>
    </row>
    <row r="407" spans="1:14" ht="13.5" thickBot="1">
      <c r="A407" s="266" t="s">
        <v>5583</v>
      </c>
      <c r="B407" s="266" t="s">
        <v>5584</v>
      </c>
      <c r="C407" s="266" t="s">
        <v>7428</v>
      </c>
      <c r="D407" s="266" t="s">
        <v>7429</v>
      </c>
      <c r="E407" s="266" t="s">
        <v>5604</v>
      </c>
      <c r="F407" s="273">
        <v>40554</v>
      </c>
      <c r="G407" s="266" t="s">
        <v>5605</v>
      </c>
      <c r="H407" s="266" t="s">
        <v>293</v>
      </c>
      <c r="I407" s="266" t="s">
        <v>5691</v>
      </c>
      <c r="J407" s="266" t="s">
        <v>294</v>
      </c>
      <c r="K407" s="266" t="s">
        <v>295</v>
      </c>
      <c r="L407" s="273">
        <v>40543</v>
      </c>
      <c r="M407" s="274">
        <v>630.74</v>
      </c>
      <c r="N407" s="274">
        <v>788.43</v>
      </c>
    </row>
    <row r="408" spans="1:14" ht="13.5" thickBot="1">
      <c r="A408" s="266" t="s">
        <v>5583</v>
      </c>
      <c r="B408" s="266" t="s">
        <v>5584</v>
      </c>
      <c r="C408" s="266" t="s">
        <v>7428</v>
      </c>
      <c r="D408" s="266" t="s">
        <v>7429</v>
      </c>
      <c r="E408" s="266" t="s">
        <v>5604</v>
      </c>
      <c r="F408" s="273">
        <v>40554</v>
      </c>
      <c r="G408" s="266" t="s">
        <v>5605</v>
      </c>
      <c r="H408" s="266" t="s">
        <v>296</v>
      </c>
      <c r="I408" s="266" t="s">
        <v>5691</v>
      </c>
      <c r="J408" s="266" t="s">
        <v>297</v>
      </c>
      <c r="K408" s="266" t="s">
        <v>298</v>
      </c>
      <c r="L408" s="273">
        <v>40543</v>
      </c>
      <c r="M408" s="274">
        <v>640.20000000000005</v>
      </c>
      <c r="N408" s="274">
        <v>800.25</v>
      </c>
    </row>
    <row r="409" spans="1:14" ht="13.5" thickBot="1">
      <c r="A409" s="266" t="s">
        <v>5583</v>
      </c>
      <c r="B409" s="266" t="s">
        <v>5584</v>
      </c>
      <c r="C409" s="266" t="s">
        <v>7428</v>
      </c>
      <c r="D409" s="266" t="s">
        <v>7429</v>
      </c>
      <c r="E409" s="266" t="s">
        <v>5604</v>
      </c>
      <c r="F409" s="273">
        <v>40567</v>
      </c>
      <c r="G409" s="266" t="s">
        <v>5625</v>
      </c>
      <c r="H409" s="266" t="s">
        <v>299</v>
      </c>
      <c r="I409" s="266" t="s">
        <v>5795</v>
      </c>
      <c r="J409" s="266" t="s">
        <v>5589</v>
      </c>
      <c r="K409" s="266" t="s">
        <v>300</v>
      </c>
      <c r="L409" s="273">
        <v>40543</v>
      </c>
      <c r="M409" s="274">
        <v>1083.8599999999999</v>
      </c>
      <c r="N409" s="274">
        <v>1354.83</v>
      </c>
    </row>
    <row r="410" spans="1:14" ht="13.5" thickBot="1">
      <c r="A410" s="266" t="s">
        <v>5583</v>
      </c>
      <c r="B410" s="266" t="s">
        <v>5584</v>
      </c>
      <c r="C410" s="266" t="s">
        <v>7428</v>
      </c>
      <c r="D410" s="266" t="s">
        <v>7429</v>
      </c>
      <c r="E410" s="266" t="s">
        <v>5604</v>
      </c>
      <c r="F410" s="273">
        <v>40567</v>
      </c>
      <c r="G410" s="266" t="s">
        <v>5625</v>
      </c>
      <c r="H410" s="266" t="s">
        <v>301</v>
      </c>
      <c r="I410" s="266" t="s">
        <v>5795</v>
      </c>
      <c r="J410" s="266" t="s">
        <v>5589</v>
      </c>
      <c r="K410" s="266" t="s">
        <v>302</v>
      </c>
      <c r="L410" s="273">
        <v>40543</v>
      </c>
      <c r="M410" s="274">
        <v>791.86</v>
      </c>
      <c r="N410" s="274">
        <v>989.83</v>
      </c>
    </row>
    <row r="411" spans="1:14" ht="13.5" thickBot="1">
      <c r="A411" s="266" t="s">
        <v>5583</v>
      </c>
      <c r="B411" s="266" t="s">
        <v>5584</v>
      </c>
      <c r="C411" s="266" t="s">
        <v>7428</v>
      </c>
      <c r="D411" s="266" t="s">
        <v>7429</v>
      </c>
      <c r="E411" s="266" t="s">
        <v>5604</v>
      </c>
      <c r="F411" s="273">
        <v>40567</v>
      </c>
      <c r="G411" s="266" t="s">
        <v>5625</v>
      </c>
      <c r="H411" s="266" t="s">
        <v>303</v>
      </c>
      <c r="I411" s="266" t="s">
        <v>5795</v>
      </c>
      <c r="J411" s="266" t="s">
        <v>5589</v>
      </c>
      <c r="K411" s="266" t="s">
        <v>304</v>
      </c>
      <c r="L411" s="273">
        <v>40543</v>
      </c>
      <c r="M411" s="274">
        <v>1026.93</v>
      </c>
      <c r="N411" s="274">
        <v>1283.6600000000001</v>
      </c>
    </row>
    <row r="412" spans="1:14" ht="13.5" thickBot="1">
      <c r="A412" s="266" t="s">
        <v>5583</v>
      </c>
      <c r="B412" s="266" t="s">
        <v>5584</v>
      </c>
      <c r="C412" s="266" t="s">
        <v>7428</v>
      </c>
      <c r="D412" s="266" t="s">
        <v>7429</v>
      </c>
      <c r="E412" s="266" t="s">
        <v>5604</v>
      </c>
      <c r="F412" s="273">
        <v>40567</v>
      </c>
      <c r="G412" s="266" t="s">
        <v>5625</v>
      </c>
      <c r="H412" s="266" t="s">
        <v>305</v>
      </c>
      <c r="I412" s="266" t="s">
        <v>5795</v>
      </c>
      <c r="J412" s="266" t="s">
        <v>5589</v>
      </c>
      <c r="K412" s="266" t="s">
        <v>306</v>
      </c>
      <c r="L412" s="273">
        <v>40543</v>
      </c>
      <c r="M412" s="274">
        <v>462.43</v>
      </c>
      <c r="N412" s="274">
        <v>578.04</v>
      </c>
    </row>
    <row r="413" spans="1:14" ht="13.5" thickBot="1">
      <c r="A413" s="266" t="s">
        <v>5583</v>
      </c>
      <c r="B413" s="266" t="s">
        <v>5584</v>
      </c>
      <c r="C413" s="266" t="s">
        <v>7428</v>
      </c>
      <c r="D413" s="266" t="s">
        <v>7429</v>
      </c>
      <c r="E413" s="266" t="s">
        <v>5604</v>
      </c>
      <c r="F413" s="273">
        <v>40567</v>
      </c>
      <c r="G413" s="266" t="s">
        <v>5625</v>
      </c>
      <c r="H413" s="266" t="s">
        <v>307</v>
      </c>
      <c r="I413" s="266" t="s">
        <v>5795</v>
      </c>
      <c r="J413" s="266" t="s">
        <v>5589</v>
      </c>
      <c r="K413" s="266" t="s">
        <v>308</v>
      </c>
      <c r="L413" s="273">
        <v>40543</v>
      </c>
      <c r="M413" s="274">
        <v>552.63</v>
      </c>
      <c r="N413" s="274">
        <v>690.79</v>
      </c>
    </row>
    <row r="414" spans="1:14" ht="13.5" thickBot="1">
      <c r="A414" s="266" t="s">
        <v>5583</v>
      </c>
      <c r="B414" s="266" t="s">
        <v>5584</v>
      </c>
      <c r="C414" s="266" t="s">
        <v>7428</v>
      </c>
      <c r="D414" s="266" t="s">
        <v>7429</v>
      </c>
      <c r="E414" s="266" t="s">
        <v>4867</v>
      </c>
      <c r="F414" s="273">
        <v>40221</v>
      </c>
      <c r="G414" s="266" t="s">
        <v>5625</v>
      </c>
      <c r="H414" s="266" t="s">
        <v>309</v>
      </c>
      <c r="I414" s="266" t="s">
        <v>2583</v>
      </c>
      <c r="J414" s="266" t="s">
        <v>5589</v>
      </c>
      <c r="K414" s="266" t="s">
        <v>310</v>
      </c>
      <c r="L414" s="273">
        <v>40221</v>
      </c>
      <c r="M414" s="274">
        <v>274.47000000000003</v>
      </c>
      <c r="N414" s="274">
        <v>343.09</v>
      </c>
    </row>
    <row r="415" spans="1:14" ht="13.5" thickBot="1">
      <c r="A415" s="266" t="s">
        <v>5583</v>
      </c>
      <c r="B415" s="266" t="s">
        <v>5584</v>
      </c>
      <c r="C415" s="266" t="s">
        <v>7428</v>
      </c>
      <c r="D415" s="266" t="s">
        <v>7429</v>
      </c>
      <c r="E415" s="266" t="s">
        <v>4867</v>
      </c>
      <c r="F415" s="273">
        <v>40261</v>
      </c>
      <c r="G415" s="266" t="s">
        <v>5625</v>
      </c>
      <c r="H415" s="266" t="s">
        <v>311</v>
      </c>
      <c r="I415" s="266" t="s">
        <v>312</v>
      </c>
      <c r="J415" s="266" t="s">
        <v>5589</v>
      </c>
      <c r="K415" s="266" t="s">
        <v>313</v>
      </c>
      <c r="L415" s="273">
        <v>40261</v>
      </c>
      <c r="M415" s="274">
        <v>286.01</v>
      </c>
      <c r="N415" s="274">
        <v>357.51</v>
      </c>
    </row>
    <row r="416" spans="1:14" ht="13.5" thickBot="1">
      <c r="A416" s="266" t="s">
        <v>5583</v>
      </c>
      <c r="B416" s="266" t="s">
        <v>5584</v>
      </c>
      <c r="C416" s="266" t="s">
        <v>7428</v>
      </c>
      <c r="D416" s="266" t="s">
        <v>7429</v>
      </c>
      <c r="E416" s="266" t="s">
        <v>4328</v>
      </c>
      <c r="F416" s="273">
        <v>40254</v>
      </c>
      <c r="G416" s="266" t="s">
        <v>5605</v>
      </c>
      <c r="H416" s="266" t="s">
        <v>314</v>
      </c>
      <c r="I416" s="266" t="s">
        <v>315</v>
      </c>
      <c r="J416" s="266" t="s">
        <v>316</v>
      </c>
      <c r="K416" s="266" t="s">
        <v>317</v>
      </c>
      <c r="L416" s="273">
        <v>40254</v>
      </c>
      <c r="M416" s="274">
        <v>95.84</v>
      </c>
      <c r="N416" s="274">
        <v>119.8</v>
      </c>
    </row>
    <row r="417" spans="1:14" ht="13.5" thickBot="1">
      <c r="A417" s="266" t="s">
        <v>5583</v>
      </c>
      <c r="B417" s="266" t="s">
        <v>5584</v>
      </c>
      <c r="C417" s="266" t="s">
        <v>7428</v>
      </c>
      <c r="D417" s="266" t="s">
        <v>7429</v>
      </c>
      <c r="E417" s="266" t="s">
        <v>5778</v>
      </c>
      <c r="F417" s="273">
        <v>40205</v>
      </c>
      <c r="G417" s="266" t="s">
        <v>5605</v>
      </c>
      <c r="H417" s="266" t="s">
        <v>318</v>
      </c>
      <c r="I417" s="266" t="s">
        <v>319</v>
      </c>
      <c r="J417" s="266" t="s">
        <v>320</v>
      </c>
      <c r="K417" s="266" t="s">
        <v>321</v>
      </c>
      <c r="L417" s="273">
        <v>40205</v>
      </c>
      <c r="M417" s="274">
        <v>81.28</v>
      </c>
      <c r="N417" s="274">
        <v>101.6</v>
      </c>
    </row>
    <row r="418" spans="1:14" ht="13.5" thickBot="1">
      <c r="A418" s="266" t="s">
        <v>5583</v>
      </c>
      <c r="B418" s="266" t="s">
        <v>5584</v>
      </c>
      <c r="C418" s="266" t="s">
        <v>7428</v>
      </c>
      <c r="D418" s="266" t="s">
        <v>7429</v>
      </c>
      <c r="E418" s="266" t="s">
        <v>5778</v>
      </c>
      <c r="F418" s="273">
        <v>40206</v>
      </c>
      <c r="G418" s="266" t="s">
        <v>5605</v>
      </c>
      <c r="H418" s="266" t="s">
        <v>322</v>
      </c>
      <c r="I418" s="266" t="s">
        <v>323</v>
      </c>
      <c r="J418" s="266" t="s">
        <v>324</v>
      </c>
      <c r="K418" s="266" t="s">
        <v>325</v>
      </c>
      <c r="L418" s="273">
        <v>40206</v>
      </c>
      <c r="M418" s="274">
        <v>1961.93</v>
      </c>
      <c r="N418" s="274">
        <v>2452.41</v>
      </c>
    </row>
    <row r="419" spans="1:14" ht="13.5" thickBot="1">
      <c r="A419" s="266" t="s">
        <v>5583</v>
      </c>
      <c r="B419" s="266" t="s">
        <v>5584</v>
      </c>
      <c r="C419" s="266" t="s">
        <v>7428</v>
      </c>
      <c r="D419" s="266" t="s">
        <v>7429</v>
      </c>
      <c r="E419" s="266" t="s">
        <v>5778</v>
      </c>
      <c r="F419" s="273">
        <v>40233</v>
      </c>
      <c r="G419" s="266" t="s">
        <v>5605</v>
      </c>
      <c r="H419" s="266" t="s">
        <v>326</v>
      </c>
      <c r="I419" s="266" t="s">
        <v>2632</v>
      </c>
      <c r="J419" s="266" t="s">
        <v>327</v>
      </c>
      <c r="K419" s="266" t="s">
        <v>328</v>
      </c>
      <c r="L419" s="273">
        <v>40233</v>
      </c>
      <c r="M419" s="274">
        <v>1276.8800000000001</v>
      </c>
      <c r="N419" s="274">
        <v>1596.1</v>
      </c>
    </row>
    <row r="420" spans="1:14" ht="13.5" thickBot="1">
      <c r="A420" s="266" t="s">
        <v>5583</v>
      </c>
      <c r="B420" s="266" t="s">
        <v>5584</v>
      </c>
      <c r="C420" s="266" t="s">
        <v>7428</v>
      </c>
      <c r="D420" s="266" t="s">
        <v>7429</v>
      </c>
      <c r="E420" s="266" t="s">
        <v>5778</v>
      </c>
      <c r="F420" s="273">
        <v>40276</v>
      </c>
      <c r="G420" s="266" t="s">
        <v>5605</v>
      </c>
      <c r="H420" s="266" t="s">
        <v>329</v>
      </c>
      <c r="I420" s="266" t="s">
        <v>5691</v>
      </c>
      <c r="J420" s="266" t="s">
        <v>330</v>
      </c>
      <c r="K420" s="266" t="s">
        <v>331</v>
      </c>
      <c r="L420" s="273">
        <v>40276</v>
      </c>
      <c r="M420" s="274">
        <v>1376.43</v>
      </c>
      <c r="N420" s="274">
        <v>1720.54</v>
      </c>
    </row>
    <row r="421" spans="1:14" ht="13.5" thickBot="1">
      <c r="A421" s="266" t="s">
        <v>5583</v>
      </c>
      <c r="B421" s="266" t="s">
        <v>5584</v>
      </c>
      <c r="C421" s="266" t="s">
        <v>7428</v>
      </c>
      <c r="D421" s="266" t="s">
        <v>7429</v>
      </c>
      <c r="E421" s="266" t="s">
        <v>5778</v>
      </c>
      <c r="F421" s="273">
        <v>40296</v>
      </c>
      <c r="G421" s="266" t="s">
        <v>5605</v>
      </c>
      <c r="H421" s="266" t="s">
        <v>332</v>
      </c>
      <c r="I421" s="266" t="s">
        <v>5795</v>
      </c>
      <c r="J421" s="266" t="s">
        <v>333</v>
      </c>
      <c r="K421" s="266" t="s">
        <v>334</v>
      </c>
      <c r="L421" s="273">
        <v>40296</v>
      </c>
      <c r="M421" s="274">
        <v>969.83</v>
      </c>
      <c r="N421" s="274">
        <v>1212.29</v>
      </c>
    </row>
    <row r="422" spans="1:14" ht="13.5" thickBot="1">
      <c r="A422" s="266" t="s">
        <v>5583</v>
      </c>
      <c r="B422" s="266" t="s">
        <v>5584</v>
      </c>
      <c r="C422" s="266" t="s">
        <v>7428</v>
      </c>
      <c r="D422" s="266" t="s">
        <v>7429</v>
      </c>
      <c r="E422" s="266" t="s">
        <v>5778</v>
      </c>
      <c r="F422" s="273">
        <v>40333</v>
      </c>
      <c r="G422" s="266" t="s">
        <v>5605</v>
      </c>
      <c r="H422" s="266" t="s">
        <v>335</v>
      </c>
      <c r="I422" s="266" t="s">
        <v>4915</v>
      </c>
      <c r="J422" s="266" t="s">
        <v>336</v>
      </c>
      <c r="K422" s="266" t="s">
        <v>337</v>
      </c>
      <c r="L422" s="273">
        <v>40333</v>
      </c>
      <c r="M422" s="274">
        <v>1014.9</v>
      </c>
      <c r="N422" s="274">
        <v>1268.6300000000001</v>
      </c>
    </row>
    <row r="423" spans="1:14" ht="13.5" thickBot="1">
      <c r="A423" s="266" t="s">
        <v>5583</v>
      </c>
      <c r="B423" s="266" t="s">
        <v>5584</v>
      </c>
      <c r="C423" s="266" t="s">
        <v>7428</v>
      </c>
      <c r="D423" s="266" t="s">
        <v>7429</v>
      </c>
      <c r="E423" s="266" t="s">
        <v>5778</v>
      </c>
      <c r="F423" s="273">
        <v>40365</v>
      </c>
      <c r="G423" s="266" t="s">
        <v>5605</v>
      </c>
      <c r="H423" s="266" t="s">
        <v>338</v>
      </c>
      <c r="I423" s="266" t="s">
        <v>5795</v>
      </c>
      <c r="J423" s="266" t="s">
        <v>339</v>
      </c>
      <c r="K423" s="266" t="s">
        <v>340</v>
      </c>
      <c r="L423" s="273">
        <v>40365</v>
      </c>
      <c r="M423" s="274">
        <v>1311.73</v>
      </c>
      <c r="N423" s="274">
        <v>1639.66</v>
      </c>
    </row>
    <row r="424" spans="1:14" ht="13.5" thickBot="1">
      <c r="A424" s="266" t="s">
        <v>5583</v>
      </c>
      <c r="B424" s="266" t="s">
        <v>5584</v>
      </c>
      <c r="C424" s="266" t="s">
        <v>7428</v>
      </c>
      <c r="D424" s="266" t="s">
        <v>7429</v>
      </c>
      <c r="E424" s="266" t="s">
        <v>5778</v>
      </c>
      <c r="F424" s="273">
        <v>40392</v>
      </c>
      <c r="G424" s="266" t="s">
        <v>5605</v>
      </c>
      <c r="H424" s="266" t="s">
        <v>341</v>
      </c>
      <c r="I424" s="266" t="s">
        <v>5795</v>
      </c>
      <c r="J424" s="266" t="s">
        <v>342</v>
      </c>
      <c r="K424" s="266" t="s">
        <v>343</v>
      </c>
      <c r="L424" s="273">
        <v>40392</v>
      </c>
      <c r="M424" s="274">
        <v>1216.94</v>
      </c>
      <c r="N424" s="274">
        <v>1521.18</v>
      </c>
    </row>
    <row r="425" spans="1:14" ht="13.5" thickBot="1">
      <c r="A425" s="266" t="s">
        <v>5583</v>
      </c>
      <c r="B425" s="266" t="s">
        <v>5584</v>
      </c>
      <c r="C425" s="266" t="s">
        <v>7428</v>
      </c>
      <c r="D425" s="266" t="s">
        <v>7429</v>
      </c>
      <c r="E425" s="266" t="s">
        <v>5778</v>
      </c>
      <c r="F425" s="273">
        <v>40423</v>
      </c>
      <c r="G425" s="266" t="s">
        <v>5605</v>
      </c>
      <c r="H425" s="266" t="s">
        <v>344</v>
      </c>
      <c r="I425" s="266" t="s">
        <v>3763</v>
      </c>
      <c r="J425" s="266" t="s">
        <v>345</v>
      </c>
      <c r="K425" s="266" t="s">
        <v>346</v>
      </c>
      <c r="L425" s="273">
        <v>40423</v>
      </c>
      <c r="M425" s="274">
        <v>377.76</v>
      </c>
      <c r="N425" s="274">
        <v>472.2</v>
      </c>
    </row>
    <row r="426" spans="1:14" ht="13.5" thickBot="1">
      <c r="A426" s="266" t="s">
        <v>5583</v>
      </c>
      <c r="B426" s="266" t="s">
        <v>5584</v>
      </c>
      <c r="C426" s="266" t="s">
        <v>7428</v>
      </c>
      <c r="D426" s="266" t="s">
        <v>7429</v>
      </c>
      <c r="E426" s="266" t="s">
        <v>5778</v>
      </c>
      <c r="F426" s="273">
        <v>40450</v>
      </c>
      <c r="G426" s="266" t="s">
        <v>5605</v>
      </c>
      <c r="H426" s="266" t="s">
        <v>347</v>
      </c>
      <c r="I426" s="266" t="s">
        <v>5795</v>
      </c>
      <c r="J426" s="266" t="s">
        <v>348</v>
      </c>
      <c r="K426" s="266" t="s">
        <v>349</v>
      </c>
      <c r="L426" s="273">
        <v>40450</v>
      </c>
      <c r="M426" s="274">
        <v>2611.9499999999998</v>
      </c>
      <c r="N426" s="274">
        <v>3264.94</v>
      </c>
    </row>
    <row r="427" spans="1:14" ht="13.5" thickBot="1">
      <c r="A427" s="266" t="s">
        <v>5583</v>
      </c>
      <c r="B427" s="266" t="s">
        <v>5584</v>
      </c>
      <c r="C427" s="266" t="s">
        <v>7428</v>
      </c>
      <c r="D427" s="266" t="s">
        <v>7429</v>
      </c>
      <c r="E427" s="266" t="s">
        <v>5778</v>
      </c>
      <c r="F427" s="273">
        <v>40476</v>
      </c>
      <c r="G427" s="266" t="s">
        <v>5605</v>
      </c>
      <c r="H427" s="266" t="s">
        <v>350</v>
      </c>
      <c r="I427" s="266" t="s">
        <v>2603</v>
      </c>
      <c r="J427" s="266" t="s">
        <v>351</v>
      </c>
      <c r="K427" s="266" t="s">
        <v>352</v>
      </c>
      <c r="L427" s="273">
        <v>40476</v>
      </c>
      <c r="M427" s="274">
        <v>1694.99</v>
      </c>
      <c r="N427" s="274">
        <v>2118.7399999999998</v>
      </c>
    </row>
    <row r="428" spans="1:14" ht="13.5" thickBot="1">
      <c r="A428" s="266" t="s">
        <v>5583</v>
      </c>
      <c r="B428" s="266" t="s">
        <v>5584</v>
      </c>
      <c r="C428" s="266" t="s">
        <v>7428</v>
      </c>
      <c r="D428" s="266" t="s">
        <v>7429</v>
      </c>
      <c r="E428" s="266" t="s">
        <v>5778</v>
      </c>
      <c r="F428" s="273">
        <v>40511</v>
      </c>
      <c r="G428" s="266" t="s">
        <v>5605</v>
      </c>
      <c r="H428" s="266" t="s">
        <v>353</v>
      </c>
      <c r="I428" s="266" t="s">
        <v>2607</v>
      </c>
      <c r="J428" s="266" t="s">
        <v>354</v>
      </c>
      <c r="K428" s="266" t="s">
        <v>355</v>
      </c>
      <c r="L428" s="273">
        <v>40511</v>
      </c>
      <c r="M428" s="274">
        <v>1988.32</v>
      </c>
      <c r="N428" s="274">
        <v>2485.4</v>
      </c>
    </row>
    <row r="429" spans="1:14" ht="13.5" thickBot="1">
      <c r="A429" s="266" t="s">
        <v>5583</v>
      </c>
      <c r="B429" s="266" t="s">
        <v>5584</v>
      </c>
      <c r="C429" s="266" t="s">
        <v>7428</v>
      </c>
      <c r="D429" s="266" t="s">
        <v>7429</v>
      </c>
      <c r="E429" s="266" t="s">
        <v>5778</v>
      </c>
      <c r="F429" s="273">
        <v>40547</v>
      </c>
      <c r="G429" s="266" t="s">
        <v>5605</v>
      </c>
      <c r="H429" s="266" t="s">
        <v>356</v>
      </c>
      <c r="I429" s="266" t="s">
        <v>3763</v>
      </c>
      <c r="J429" s="266" t="s">
        <v>357</v>
      </c>
      <c r="K429" s="266" t="s">
        <v>358</v>
      </c>
      <c r="L429" s="273">
        <v>40543</v>
      </c>
      <c r="M429" s="274">
        <v>1121.57</v>
      </c>
      <c r="N429" s="274">
        <v>1401.96</v>
      </c>
    </row>
    <row r="430" spans="1:14" ht="13.5" thickBot="1">
      <c r="A430" s="266" t="s">
        <v>5583</v>
      </c>
      <c r="B430" s="266" t="s">
        <v>5584</v>
      </c>
      <c r="C430" s="266" t="s">
        <v>7428</v>
      </c>
      <c r="D430" s="266" t="s">
        <v>7429</v>
      </c>
      <c r="E430" s="266" t="s">
        <v>359</v>
      </c>
      <c r="F430" s="273">
        <v>40347</v>
      </c>
      <c r="G430" s="266" t="s">
        <v>5625</v>
      </c>
      <c r="H430" s="266" t="s">
        <v>360</v>
      </c>
      <c r="I430" s="266" t="s">
        <v>361</v>
      </c>
      <c r="J430" s="266" t="s">
        <v>5589</v>
      </c>
      <c r="K430" s="266" t="s">
        <v>362</v>
      </c>
      <c r="L430" s="273">
        <v>40347</v>
      </c>
      <c r="M430" s="274">
        <v>83.02</v>
      </c>
      <c r="N430" s="274">
        <v>103.78</v>
      </c>
    </row>
    <row r="431" spans="1:14" ht="13.5" thickBot="1">
      <c r="A431" s="266" t="s">
        <v>5583</v>
      </c>
      <c r="B431" s="266" t="s">
        <v>5584</v>
      </c>
      <c r="C431" s="266" t="s">
        <v>7428</v>
      </c>
      <c r="D431" s="266" t="s">
        <v>7429</v>
      </c>
      <c r="E431" s="266" t="s">
        <v>4553</v>
      </c>
      <c r="F431" s="273">
        <v>40238</v>
      </c>
      <c r="G431" s="266" t="s">
        <v>5605</v>
      </c>
      <c r="H431" s="266" t="s">
        <v>363</v>
      </c>
      <c r="I431" s="266" t="s">
        <v>364</v>
      </c>
      <c r="J431" s="266" t="s">
        <v>365</v>
      </c>
      <c r="K431" s="266" t="s">
        <v>366</v>
      </c>
      <c r="L431" s="273">
        <v>40238</v>
      </c>
      <c r="M431" s="274">
        <v>450.77</v>
      </c>
      <c r="N431" s="274">
        <v>563.46</v>
      </c>
    </row>
    <row r="432" spans="1:14" ht="13.5" thickBot="1">
      <c r="A432" s="266" t="s">
        <v>5583</v>
      </c>
      <c r="B432" s="266" t="s">
        <v>5584</v>
      </c>
      <c r="C432" s="266" t="s">
        <v>7428</v>
      </c>
      <c r="D432" s="266" t="s">
        <v>7429</v>
      </c>
      <c r="E432" s="266" t="s">
        <v>4553</v>
      </c>
      <c r="F432" s="273">
        <v>40275</v>
      </c>
      <c r="G432" s="266" t="s">
        <v>5605</v>
      </c>
      <c r="H432" s="266" t="s">
        <v>367</v>
      </c>
      <c r="I432" s="266" t="s">
        <v>5795</v>
      </c>
      <c r="J432" s="266" t="s">
        <v>368</v>
      </c>
      <c r="K432" s="266" t="s">
        <v>369</v>
      </c>
      <c r="L432" s="273">
        <v>40275</v>
      </c>
      <c r="M432" s="274">
        <v>394.72</v>
      </c>
      <c r="N432" s="274">
        <v>493.4</v>
      </c>
    </row>
    <row r="433" spans="1:14" ht="13.5" thickBot="1">
      <c r="A433" s="266" t="s">
        <v>5583</v>
      </c>
      <c r="B433" s="266" t="s">
        <v>5584</v>
      </c>
      <c r="C433" s="266" t="s">
        <v>7428</v>
      </c>
      <c r="D433" s="266" t="s">
        <v>7429</v>
      </c>
      <c r="E433" s="266" t="s">
        <v>4553</v>
      </c>
      <c r="F433" s="273">
        <v>40297</v>
      </c>
      <c r="G433" s="266" t="s">
        <v>5605</v>
      </c>
      <c r="H433" s="266" t="s">
        <v>370</v>
      </c>
      <c r="I433" s="266" t="s">
        <v>371</v>
      </c>
      <c r="J433" s="266" t="s">
        <v>372</v>
      </c>
      <c r="K433" s="266" t="s">
        <v>373</v>
      </c>
      <c r="L433" s="273">
        <v>40297</v>
      </c>
      <c r="M433" s="274">
        <v>197.31</v>
      </c>
      <c r="N433" s="274">
        <v>246.64</v>
      </c>
    </row>
    <row r="434" spans="1:14" ht="13.5" thickBot="1">
      <c r="A434" s="266" t="s">
        <v>5583</v>
      </c>
      <c r="B434" s="266" t="s">
        <v>5584</v>
      </c>
      <c r="C434" s="266" t="s">
        <v>7428</v>
      </c>
      <c r="D434" s="266" t="s">
        <v>7429</v>
      </c>
      <c r="E434" s="266" t="s">
        <v>4553</v>
      </c>
      <c r="F434" s="273">
        <v>40325</v>
      </c>
      <c r="G434" s="266" t="s">
        <v>5605</v>
      </c>
      <c r="H434" s="266" t="s">
        <v>374</v>
      </c>
      <c r="I434" s="266" t="s">
        <v>5795</v>
      </c>
      <c r="J434" s="266" t="s">
        <v>375</v>
      </c>
      <c r="K434" s="266" t="s">
        <v>376</v>
      </c>
      <c r="L434" s="273">
        <v>40325</v>
      </c>
      <c r="M434" s="274">
        <v>350</v>
      </c>
      <c r="N434" s="274">
        <v>437.5</v>
      </c>
    </row>
    <row r="435" spans="1:14" ht="13.5" thickBot="1">
      <c r="A435" s="266" t="s">
        <v>5583</v>
      </c>
      <c r="B435" s="266" t="s">
        <v>5584</v>
      </c>
      <c r="C435" s="266" t="s">
        <v>7428</v>
      </c>
      <c r="D435" s="266" t="s">
        <v>7429</v>
      </c>
      <c r="E435" s="266" t="s">
        <v>4553</v>
      </c>
      <c r="F435" s="273">
        <v>40345</v>
      </c>
      <c r="G435" s="266" t="s">
        <v>5605</v>
      </c>
      <c r="H435" s="266" t="s">
        <v>377</v>
      </c>
      <c r="I435" s="266" t="s">
        <v>378</v>
      </c>
      <c r="J435" s="266" t="s">
        <v>379</v>
      </c>
      <c r="K435" s="266" t="s">
        <v>380</v>
      </c>
      <c r="L435" s="273">
        <v>40345</v>
      </c>
      <c r="M435" s="274">
        <v>110.7</v>
      </c>
      <c r="N435" s="274">
        <v>138.38</v>
      </c>
    </row>
    <row r="436" spans="1:14" ht="13.5" thickBot="1">
      <c r="A436" s="266" t="s">
        <v>5583</v>
      </c>
      <c r="B436" s="266" t="s">
        <v>5584</v>
      </c>
      <c r="C436" s="266" t="s">
        <v>7428</v>
      </c>
      <c r="D436" s="266" t="s">
        <v>7429</v>
      </c>
      <c r="E436" s="266" t="s">
        <v>4553</v>
      </c>
      <c r="F436" s="273">
        <v>40364</v>
      </c>
      <c r="G436" s="266" t="s">
        <v>5605</v>
      </c>
      <c r="H436" s="266" t="s">
        <v>381</v>
      </c>
      <c r="I436" s="266" t="s">
        <v>5795</v>
      </c>
      <c r="J436" s="266" t="s">
        <v>382</v>
      </c>
      <c r="K436" s="266" t="s">
        <v>383</v>
      </c>
      <c r="L436" s="273">
        <v>40364</v>
      </c>
      <c r="M436" s="274">
        <v>397.74</v>
      </c>
      <c r="N436" s="274">
        <v>497.18</v>
      </c>
    </row>
    <row r="437" spans="1:14" ht="13.5" thickBot="1">
      <c r="A437" s="266" t="s">
        <v>5583</v>
      </c>
      <c r="B437" s="266" t="s">
        <v>5584</v>
      </c>
      <c r="C437" s="266" t="s">
        <v>7428</v>
      </c>
      <c r="D437" s="266" t="s">
        <v>7429</v>
      </c>
      <c r="E437" s="266" t="s">
        <v>4553</v>
      </c>
      <c r="F437" s="273">
        <v>40393</v>
      </c>
      <c r="G437" s="266" t="s">
        <v>5605</v>
      </c>
      <c r="H437" s="266" t="s">
        <v>384</v>
      </c>
      <c r="I437" s="266" t="s">
        <v>5691</v>
      </c>
      <c r="J437" s="266" t="s">
        <v>385</v>
      </c>
      <c r="K437" s="266" t="s">
        <v>386</v>
      </c>
      <c r="L437" s="273">
        <v>40393</v>
      </c>
      <c r="M437" s="274">
        <v>374.82</v>
      </c>
      <c r="N437" s="274">
        <v>468.53</v>
      </c>
    </row>
    <row r="438" spans="1:14" ht="13.5" thickBot="1">
      <c r="A438" s="266" t="s">
        <v>5583</v>
      </c>
      <c r="B438" s="266" t="s">
        <v>5584</v>
      </c>
      <c r="C438" s="266" t="s">
        <v>7428</v>
      </c>
      <c r="D438" s="266" t="s">
        <v>7429</v>
      </c>
      <c r="E438" s="266" t="s">
        <v>4553</v>
      </c>
      <c r="F438" s="273">
        <v>40417</v>
      </c>
      <c r="G438" s="266" t="s">
        <v>5605</v>
      </c>
      <c r="H438" s="266" t="s">
        <v>387</v>
      </c>
      <c r="I438" s="266" t="s">
        <v>5795</v>
      </c>
      <c r="J438" s="266" t="s">
        <v>388</v>
      </c>
      <c r="K438" s="266" t="s">
        <v>389</v>
      </c>
      <c r="L438" s="273">
        <v>40417</v>
      </c>
      <c r="M438" s="274">
        <v>343.48</v>
      </c>
      <c r="N438" s="274">
        <v>429.35</v>
      </c>
    </row>
    <row r="439" spans="1:14" ht="13.5" thickBot="1">
      <c r="A439" s="266" t="s">
        <v>5583</v>
      </c>
      <c r="B439" s="266" t="s">
        <v>5584</v>
      </c>
      <c r="C439" s="266" t="s">
        <v>7428</v>
      </c>
      <c r="D439" s="266" t="s">
        <v>7429</v>
      </c>
      <c r="E439" s="266" t="s">
        <v>4553</v>
      </c>
      <c r="F439" s="273">
        <v>40450</v>
      </c>
      <c r="G439" s="266" t="s">
        <v>5605</v>
      </c>
      <c r="H439" s="266" t="s">
        <v>390</v>
      </c>
      <c r="I439" s="266" t="s">
        <v>5795</v>
      </c>
      <c r="J439" s="266" t="s">
        <v>391</v>
      </c>
      <c r="K439" s="266" t="s">
        <v>392</v>
      </c>
      <c r="L439" s="273">
        <v>40450</v>
      </c>
      <c r="M439" s="274">
        <v>128.63</v>
      </c>
      <c r="N439" s="274">
        <v>160.79</v>
      </c>
    </row>
    <row r="440" spans="1:14" ht="13.5" thickBot="1">
      <c r="A440" s="266" t="s">
        <v>5583</v>
      </c>
      <c r="B440" s="266" t="s">
        <v>5584</v>
      </c>
      <c r="C440" s="266" t="s">
        <v>7428</v>
      </c>
      <c r="D440" s="266" t="s">
        <v>7429</v>
      </c>
      <c r="E440" s="266" t="s">
        <v>4553</v>
      </c>
      <c r="F440" s="273">
        <v>40476</v>
      </c>
      <c r="G440" s="266" t="s">
        <v>5605</v>
      </c>
      <c r="H440" s="266" t="s">
        <v>393</v>
      </c>
      <c r="I440" s="266" t="s">
        <v>5795</v>
      </c>
      <c r="J440" s="266" t="s">
        <v>394</v>
      </c>
      <c r="K440" s="266" t="s">
        <v>395</v>
      </c>
      <c r="L440" s="273">
        <v>40476</v>
      </c>
      <c r="M440" s="274">
        <v>423.74</v>
      </c>
      <c r="N440" s="274">
        <v>529.67999999999995</v>
      </c>
    </row>
    <row r="441" spans="1:14" ht="13.5" thickBot="1">
      <c r="A441" s="266" t="s">
        <v>5583</v>
      </c>
      <c r="B441" s="266" t="s">
        <v>5584</v>
      </c>
      <c r="C441" s="266" t="s">
        <v>7428</v>
      </c>
      <c r="D441" s="266" t="s">
        <v>7429</v>
      </c>
      <c r="E441" s="266" t="s">
        <v>4553</v>
      </c>
      <c r="F441" s="273">
        <v>40507</v>
      </c>
      <c r="G441" s="266" t="s">
        <v>5605</v>
      </c>
      <c r="H441" s="266" t="s">
        <v>396</v>
      </c>
      <c r="I441" s="266" t="s">
        <v>397</v>
      </c>
      <c r="J441" s="266" t="s">
        <v>398</v>
      </c>
      <c r="K441" s="266" t="s">
        <v>399</v>
      </c>
      <c r="L441" s="273">
        <v>40507</v>
      </c>
      <c r="M441" s="274">
        <v>450.81</v>
      </c>
      <c r="N441" s="274">
        <v>563.51</v>
      </c>
    </row>
    <row r="442" spans="1:14" ht="13.5" thickBot="1">
      <c r="A442" s="266" t="s">
        <v>5583</v>
      </c>
      <c r="B442" s="266" t="s">
        <v>5584</v>
      </c>
      <c r="C442" s="266" t="s">
        <v>7428</v>
      </c>
      <c r="D442" s="266" t="s">
        <v>7429</v>
      </c>
      <c r="E442" s="266" t="s">
        <v>4553</v>
      </c>
      <c r="F442" s="273">
        <v>40546</v>
      </c>
      <c r="G442" s="266" t="s">
        <v>5605</v>
      </c>
      <c r="H442" s="266" t="s">
        <v>400</v>
      </c>
      <c r="I442" s="266" t="s">
        <v>895</v>
      </c>
      <c r="J442" s="266" t="s">
        <v>401</v>
      </c>
      <c r="K442" s="266" t="s">
        <v>402</v>
      </c>
      <c r="L442" s="273">
        <v>40543</v>
      </c>
      <c r="M442" s="274">
        <v>276.14</v>
      </c>
      <c r="N442" s="274">
        <v>345.18</v>
      </c>
    </row>
    <row r="443" spans="1:14" ht="13.5" thickBot="1">
      <c r="A443" s="266" t="s">
        <v>5583</v>
      </c>
      <c r="B443" s="266" t="s">
        <v>5584</v>
      </c>
      <c r="C443" s="266" t="s">
        <v>7428</v>
      </c>
      <c r="D443" s="266" t="s">
        <v>7429</v>
      </c>
      <c r="E443" s="266" t="s">
        <v>2258</v>
      </c>
      <c r="F443" s="273">
        <v>40476</v>
      </c>
      <c r="G443" s="266" t="s">
        <v>5625</v>
      </c>
      <c r="H443" s="266" t="s">
        <v>403</v>
      </c>
      <c r="I443" s="266" t="s">
        <v>404</v>
      </c>
      <c r="J443" s="266" t="s">
        <v>5589</v>
      </c>
      <c r="K443" s="266" t="s">
        <v>405</v>
      </c>
      <c r="L443" s="273">
        <v>40476</v>
      </c>
      <c r="M443" s="274">
        <v>1452.48</v>
      </c>
      <c r="N443" s="274">
        <v>1815.6</v>
      </c>
    </row>
    <row r="444" spans="1:14" ht="13.5" thickBot="1">
      <c r="A444" s="266" t="s">
        <v>5583</v>
      </c>
      <c r="B444" s="266" t="s">
        <v>5584</v>
      </c>
      <c r="C444" s="266" t="s">
        <v>7428</v>
      </c>
      <c r="D444" s="266" t="s">
        <v>7429</v>
      </c>
      <c r="E444" s="266" t="s">
        <v>2258</v>
      </c>
      <c r="F444" s="273">
        <v>40567</v>
      </c>
      <c r="G444" s="266" t="s">
        <v>5625</v>
      </c>
      <c r="H444" s="266" t="s">
        <v>406</v>
      </c>
      <c r="I444" s="266" t="s">
        <v>407</v>
      </c>
      <c r="J444" s="266" t="s">
        <v>5589</v>
      </c>
      <c r="K444" s="266" t="s">
        <v>408</v>
      </c>
      <c r="L444" s="273">
        <v>40543</v>
      </c>
      <c r="M444" s="274">
        <v>2432.19</v>
      </c>
      <c r="N444" s="274">
        <v>3040.24</v>
      </c>
    </row>
    <row r="445" spans="1:14" ht="13.5" thickBot="1">
      <c r="A445" s="266" t="s">
        <v>5583</v>
      </c>
      <c r="B445" s="266" t="s">
        <v>5584</v>
      </c>
      <c r="C445" s="266" t="s">
        <v>7428</v>
      </c>
      <c r="D445" s="266" t="s">
        <v>7429</v>
      </c>
      <c r="E445" s="266" t="s">
        <v>44</v>
      </c>
      <c r="F445" s="273">
        <v>40364</v>
      </c>
      <c r="G445" s="266" t="s">
        <v>5605</v>
      </c>
      <c r="H445" s="266" t="s">
        <v>409</v>
      </c>
      <c r="I445" s="266" t="s">
        <v>5795</v>
      </c>
      <c r="J445" s="266" t="s">
        <v>410</v>
      </c>
      <c r="K445" s="266" t="s">
        <v>2679</v>
      </c>
      <c r="L445" s="273">
        <v>40364</v>
      </c>
      <c r="M445" s="274">
        <v>971</v>
      </c>
      <c r="N445" s="274">
        <v>1213.75</v>
      </c>
    </row>
    <row r="446" spans="1:14" ht="13.5" thickBot="1">
      <c r="A446" s="266" t="s">
        <v>5583</v>
      </c>
      <c r="B446" s="266" t="s">
        <v>5584</v>
      </c>
      <c r="C446" s="266" t="s">
        <v>7428</v>
      </c>
      <c r="D446" s="266" t="s">
        <v>7429</v>
      </c>
      <c r="E446" s="266" t="s">
        <v>44</v>
      </c>
      <c r="F446" s="273">
        <v>40364</v>
      </c>
      <c r="G446" s="266" t="s">
        <v>5605</v>
      </c>
      <c r="H446" s="266" t="s">
        <v>411</v>
      </c>
      <c r="I446" s="266" t="s">
        <v>5795</v>
      </c>
      <c r="J446" s="266" t="s">
        <v>412</v>
      </c>
      <c r="K446" s="266" t="s">
        <v>413</v>
      </c>
      <c r="L446" s="273">
        <v>40364</v>
      </c>
      <c r="M446" s="274">
        <v>1835.82</v>
      </c>
      <c r="N446" s="274">
        <v>2294.7800000000002</v>
      </c>
    </row>
    <row r="447" spans="1:14" ht="13.5" thickBot="1">
      <c r="A447" s="266" t="s">
        <v>5583</v>
      </c>
      <c r="B447" s="266" t="s">
        <v>5584</v>
      </c>
      <c r="C447" s="266" t="s">
        <v>7428</v>
      </c>
      <c r="D447" s="266" t="s">
        <v>7429</v>
      </c>
      <c r="E447" s="266" t="s">
        <v>44</v>
      </c>
      <c r="F447" s="273">
        <v>40393</v>
      </c>
      <c r="G447" s="266" t="s">
        <v>5605</v>
      </c>
      <c r="H447" s="266" t="s">
        <v>414</v>
      </c>
      <c r="I447" s="266" t="s">
        <v>5691</v>
      </c>
      <c r="J447" s="266" t="s">
        <v>415</v>
      </c>
      <c r="K447" s="266" t="s">
        <v>416</v>
      </c>
      <c r="L447" s="273">
        <v>40393</v>
      </c>
      <c r="M447" s="274">
        <v>1312.15</v>
      </c>
      <c r="N447" s="274">
        <v>1640.19</v>
      </c>
    </row>
    <row r="448" spans="1:14" ht="13.5" thickBot="1">
      <c r="A448" s="266" t="s">
        <v>5583</v>
      </c>
      <c r="B448" s="266" t="s">
        <v>5584</v>
      </c>
      <c r="C448" s="266" t="s">
        <v>7428</v>
      </c>
      <c r="D448" s="266" t="s">
        <v>7429</v>
      </c>
      <c r="E448" s="266" t="s">
        <v>44</v>
      </c>
      <c r="F448" s="273">
        <v>40393</v>
      </c>
      <c r="G448" s="266" t="s">
        <v>5605</v>
      </c>
      <c r="H448" s="266" t="s">
        <v>417</v>
      </c>
      <c r="I448" s="266" t="s">
        <v>5691</v>
      </c>
      <c r="J448" s="266" t="s">
        <v>418</v>
      </c>
      <c r="K448" s="266" t="s">
        <v>419</v>
      </c>
      <c r="L448" s="273">
        <v>40393</v>
      </c>
      <c r="M448" s="274">
        <v>2170.9899999999998</v>
      </c>
      <c r="N448" s="274">
        <v>2713.74</v>
      </c>
    </row>
    <row r="449" spans="1:14" ht="13.5" thickBot="1">
      <c r="A449" s="266" t="s">
        <v>5583</v>
      </c>
      <c r="B449" s="266" t="s">
        <v>5584</v>
      </c>
      <c r="C449" s="266" t="s">
        <v>7428</v>
      </c>
      <c r="D449" s="266" t="s">
        <v>7429</v>
      </c>
      <c r="E449" s="266" t="s">
        <v>44</v>
      </c>
      <c r="F449" s="273">
        <v>40417</v>
      </c>
      <c r="G449" s="266" t="s">
        <v>5605</v>
      </c>
      <c r="H449" s="266" t="s">
        <v>420</v>
      </c>
      <c r="I449" s="266" t="s">
        <v>5795</v>
      </c>
      <c r="J449" s="266" t="s">
        <v>421</v>
      </c>
      <c r="K449" s="266" t="s">
        <v>422</v>
      </c>
      <c r="L449" s="273">
        <v>40417</v>
      </c>
      <c r="M449" s="274">
        <v>1279.93</v>
      </c>
      <c r="N449" s="274">
        <v>1599.91</v>
      </c>
    </row>
    <row r="450" spans="1:14" ht="13.5" thickBot="1">
      <c r="A450" s="266" t="s">
        <v>5583</v>
      </c>
      <c r="B450" s="266" t="s">
        <v>5584</v>
      </c>
      <c r="C450" s="266" t="s">
        <v>7428</v>
      </c>
      <c r="D450" s="266" t="s">
        <v>7429</v>
      </c>
      <c r="E450" s="266" t="s">
        <v>44</v>
      </c>
      <c r="F450" s="273">
        <v>40417</v>
      </c>
      <c r="G450" s="266" t="s">
        <v>5605</v>
      </c>
      <c r="H450" s="266" t="s">
        <v>423</v>
      </c>
      <c r="I450" s="266" t="s">
        <v>5795</v>
      </c>
      <c r="J450" s="266" t="s">
        <v>424</v>
      </c>
      <c r="K450" s="266" t="s">
        <v>425</v>
      </c>
      <c r="L450" s="273">
        <v>40417</v>
      </c>
      <c r="M450" s="274">
        <v>1666.69</v>
      </c>
      <c r="N450" s="274">
        <v>2083.36</v>
      </c>
    </row>
    <row r="451" spans="1:14" ht="13.5" thickBot="1">
      <c r="A451" s="266" t="s">
        <v>5583</v>
      </c>
      <c r="B451" s="266" t="s">
        <v>5584</v>
      </c>
      <c r="C451" s="266" t="s">
        <v>7428</v>
      </c>
      <c r="D451" s="266" t="s">
        <v>7429</v>
      </c>
      <c r="E451" s="266" t="s">
        <v>44</v>
      </c>
      <c r="F451" s="273">
        <v>40450</v>
      </c>
      <c r="G451" s="266" t="s">
        <v>5605</v>
      </c>
      <c r="H451" s="266" t="s">
        <v>426</v>
      </c>
      <c r="I451" s="266" t="s">
        <v>5795</v>
      </c>
      <c r="J451" s="266" t="s">
        <v>427</v>
      </c>
      <c r="K451" s="266" t="s">
        <v>428</v>
      </c>
      <c r="L451" s="273">
        <v>40450</v>
      </c>
      <c r="M451" s="274">
        <v>1761.02</v>
      </c>
      <c r="N451" s="274">
        <v>2201.2800000000002</v>
      </c>
    </row>
    <row r="452" spans="1:14" ht="13.5" thickBot="1">
      <c r="A452" s="266" t="s">
        <v>5583</v>
      </c>
      <c r="B452" s="266" t="s">
        <v>5584</v>
      </c>
      <c r="C452" s="266" t="s">
        <v>7428</v>
      </c>
      <c r="D452" s="266" t="s">
        <v>7429</v>
      </c>
      <c r="E452" s="266" t="s">
        <v>44</v>
      </c>
      <c r="F452" s="273">
        <v>40450</v>
      </c>
      <c r="G452" s="266" t="s">
        <v>5605</v>
      </c>
      <c r="H452" s="266" t="s">
        <v>429</v>
      </c>
      <c r="I452" s="266" t="s">
        <v>5795</v>
      </c>
      <c r="J452" s="266" t="s">
        <v>430</v>
      </c>
      <c r="K452" s="266" t="s">
        <v>431</v>
      </c>
      <c r="L452" s="273">
        <v>40450</v>
      </c>
      <c r="M452" s="274">
        <v>1068.58</v>
      </c>
      <c r="N452" s="274">
        <v>1335.73</v>
      </c>
    </row>
    <row r="453" spans="1:14" ht="13.5" thickBot="1">
      <c r="A453" s="266" t="s">
        <v>5583</v>
      </c>
      <c r="B453" s="266" t="s">
        <v>5584</v>
      </c>
      <c r="C453" s="266" t="s">
        <v>7428</v>
      </c>
      <c r="D453" s="266" t="s">
        <v>7429</v>
      </c>
      <c r="E453" s="266" t="s">
        <v>44</v>
      </c>
      <c r="F453" s="273">
        <v>40476</v>
      </c>
      <c r="G453" s="266" t="s">
        <v>5605</v>
      </c>
      <c r="H453" s="266" t="s">
        <v>432</v>
      </c>
      <c r="I453" s="266" t="s">
        <v>5795</v>
      </c>
      <c r="J453" s="266" t="s">
        <v>433</v>
      </c>
      <c r="K453" s="266" t="s">
        <v>434</v>
      </c>
      <c r="L453" s="273">
        <v>40476</v>
      </c>
      <c r="M453" s="274">
        <v>1367.06</v>
      </c>
      <c r="N453" s="274">
        <v>1708.83</v>
      </c>
    </row>
    <row r="454" spans="1:14" ht="13.5" thickBot="1">
      <c r="A454" s="266" t="s">
        <v>5583</v>
      </c>
      <c r="B454" s="266" t="s">
        <v>5584</v>
      </c>
      <c r="C454" s="266" t="s">
        <v>7428</v>
      </c>
      <c r="D454" s="266" t="s">
        <v>7429</v>
      </c>
      <c r="E454" s="266" t="s">
        <v>44</v>
      </c>
      <c r="F454" s="273">
        <v>40476</v>
      </c>
      <c r="G454" s="266" t="s">
        <v>5605</v>
      </c>
      <c r="H454" s="266" t="s">
        <v>435</v>
      </c>
      <c r="I454" s="266" t="s">
        <v>2764</v>
      </c>
      <c r="J454" s="266" t="s">
        <v>436</v>
      </c>
      <c r="K454" s="266" t="s">
        <v>437</v>
      </c>
      <c r="L454" s="273">
        <v>40476</v>
      </c>
      <c r="M454" s="274">
        <v>1331.71</v>
      </c>
      <c r="N454" s="274">
        <v>1664.64</v>
      </c>
    </row>
    <row r="455" spans="1:14" ht="13.5" thickBot="1">
      <c r="A455" s="266" t="s">
        <v>5583</v>
      </c>
      <c r="B455" s="266" t="s">
        <v>5584</v>
      </c>
      <c r="C455" s="266" t="s">
        <v>7428</v>
      </c>
      <c r="D455" s="266" t="s">
        <v>7429</v>
      </c>
      <c r="E455" s="266" t="s">
        <v>44</v>
      </c>
      <c r="F455" s="273">
        <v>40505</v>
      </c>
      <c r="G455" s="266" t="s">
        <v>5605</v>
      </c>
      <c r="H455" s="266" t="s">
        <v>438</v>
      </c>
      <c r="I455" s="266" t="s">
        <v>2708</v>
      </c>
      <c r="J455" s="266" t="s">
        <v>439</v>
      </c>
      <c r="K455" s="266" t="s">
        <v>440</v>
      </c>
      <c r="L455" s="273">
        <v>40505</v>
      </c>
      <c r="M455" s="274">
        <v>1316.69</v>
      </c>
      <c r="N455" s="274">
        <v>1645.86</v>
      </c>
    </row>
    <row r="456" spans="1:14" ht="13.5" thickBot="1">
      <c r="A456" s="266" t="s">
        <v>5583</v>
      </c>
      <c r="B456" s="266" t="s">
        <v>5584</v>
      </c>
      <c r="C456" s="266" t="s">
        <v>7428</v>
      </c>
      <c r="D456" s="266" t="s">
        <v>7429</v>
      </c>
      <c r="E456" s="266" t="s">
        <v>44</v>
      </c>
      <c r="F456" s="273">
        <v>40505</v>
      </c>
      <c r="G456" s="266" t="s">
        <v>5605</v>
      </c>
      <c r="H456" s="266" t="s">
        <v>441</v>
      </c>
      <c r="I456" s="266" t="s">
        <v>5795</v>
      </c>
      <c r="J456" s="266" t="s">
        <v>442</v>
      </c>
      <c r="K456" s="266" t="s">
        <v>443</v>
      </c>
      <c r="L456" s="273">
        <v>40505</v>
      </c>
      <c r="M456" s="274">
        <v>1484.89</v>
      </c>
      <c r="N456" s="274">
        <v>1856.11</v>
      </c>
    </row>
    <row r="457" spans="1:14" ht="13.5" thickBot="1">
      <c r="A457" s="266" t="s">
        <v>5583</v>
      </c>
      <c r="B457" s="266" t="s">
        <v>5584</v>
      </c>
      <c r="C457" s="266" t="s">
        <v>7428</v>
      </c>
      <c r="D457" s="266" t="s">
        <v>7429</v>
      </c>
      <c r="E457" s="266" t="s">
        <v>44</v>
      </c>
      <c r="F457" s="273">
        <v>40534</v>
      </c>
      <c r="G457" s="266" t="s">
        <v>5605</v>
      </c>
      <c r="H457" s="266" t="s">
        <v>444</v>
      </c>
      <c r="I457" s="266" t="s">
        <v>5691</v>
      </c>
      <c r="J457" s="266" t="s">
        <v>445</v>
      </c>
      <c r="K457" s="266" t="s">
        <v>446</v>
      </c>
      <c r="L457" s="273">
        <v>40534</v>
      </c>
      <c r="M457" s="274">
        <v>925.46</v>
      </c>
      <c r="N457" s="274">
        <v>1156.83</v>
      </c>
    </row>
    <row r="458" spans="1:14" ht="13.5" thickBot="1">
      <c r="A458" s="266" t="s">
        <v>5583</v>
      </c>
      <c r="B458" s="266" t="s">
        <v>5584</v>
      </c>
      <c r="C458" s="266" t="s">
        <v>7428</v>
      </c>
      <c r="D458" s="266" t="s">
        <v>7429</v>
      </c>
      <c r="E458" s="266" t="s">
        <v>44</v>
      </c>
      <c r="F458" s="273">
        <v>40534</v>
      </c>
      <c r="G458" s="266" t="s">
        <v>5605</v>
      </c>
      <c r="H458" s="266" t="s">
        <v>447</v>
      </c>
      <c r="I458" s="266" t="s">
        <v>5691</v>
      </c>
      <c r="J458" s="266" t="s">
        <v>448</v>
      </c>
      <c r="K458" s="266" t="s">
        <v>449</v>
      </c>
      <c r="L458" s="273">
        <v>40534</v>
      </c>
      <c r="M458" s="274">
        <v>578.98</v>
      </c>
      <c r="N458" s="274">
        <v>723.73</v>
      </c>
    </row>
    <row r="459" spans="1:14" ht="13.5" thickBot="1">
      <c r="A459" s="266" t="s">
        <v>5583</v>
      </c>
      <c r="B459" s="266" t="s">
        <v>5584</v>
      </c>
      <c r="C459" s="266" t="s">
        <v>7428</v>
      </c>
      <c r="D459" s="266" t="s">
        <v>7429</v>
      </c>
      <c r="E459" s="266" t="s">
        <v>4688</v>
      </c>
      <c r="F459" s="273">
        <v>40204</v>
      </c>
      <c r="G459" s="266" t="s">
        <v>5605</v>
      </c>
      <c r="H459" s="266" t="s">
        <v>450</v>
      </c>
      <c r="I459" s="266" t="s">
        <v>451</v>
      </c>
      <c r="J459" s="266" t="s">
        <v>452</v>
      </c>
      <c r="K459" s="266" t="s">
        <v>453</v>
      </c>
      <c r="L459" s="273">
        <v>40204</v>
      </c>
      <c r="M459" s="274">
        <v>769.72</v>
      </c>
      <c r="N459" s="274">
        <v>962.15</v>
      </c>
    </row>
    <row r="460" spans="1:14" ht="13.5" thickBot="1">
      <c r="A460" s="266" t="s">
        <v>5583</v>
      </c>
      <c r="B460" s="266" t="s">
        <v>5584</v>
      </c>
      <c r="C460" s="266" t="s">
        <v>7428</v>
      </c>
      <c r="D460" s="266" t="s">
        <v>7429</v>
      </c>
      <c r="E460" s="266" t="s">
        <v>4688</v>
      </c>
      <c r="F460" s="273">
        <v>40204</v>
      </c>
      <c r="G460" s="266" t="s">
        <v>5605</v>
      </c>
      <c r="H460" s="266" t="s">
        <v>454</v>
      </c>
      <c r="I460" s="266" t="s">
        <v>2726</v>
      </c>
      <c r="J460" s="266" t="s">
        <v>455</v>
      </c>
      <c r="K460" s="266" t="s">
        <v>456</v>
      </c>
      <c r="L460" s="273">
        <v>40204</v>
      </c>
      <c r="M460" s="274">
        <v>2489.92</v>
      </c>
      <c r="N460" s="274">
        <v>3112.4</v>
      </c>
    </row>
    <row r="461" spans="1:14" ht="13.5" thickBot="1">
      <c r="A461" s="266" t="s">
        <v>5583</v>
      </c>
      <c r="B461" s="266" t="s">
        <v>5584</v>
      </c>
      <c r="C461" s="266" t="s">
        <v>7428</v>
      </c>
      <c r="D461" s="266" t="s">
        <v>7429</v>
      </c>
      <c r="E461" s="266" t="s">
        <v>4688</v>
      </c>
      <c r="F461" s="273">
        <v>40233</v>
      </c>
      <c r="G461" s="266" t="s">
        <v>5605</v>
      </c>
      <c r="H461" s="266" t="s">
        <v>457</v>
      </c>
      <c r="I461" s="266" t="s">
        <v>451</v>
      </c>
      <c r="J461" s="266" t="s">
        <v>458</v>
      </c>
      <c r="K461" s="266" t="s">
        <v>459</v>
      </c>
      <c r="L461" s="273">
        <v>40233</v>
      </c>
      <c r="M461" s="274">
        <v>1057.75</v>
      </c>
      <c r="N461" s="274">
        <v>1322.19</v>
      </c>
    </row>
    <row r="462" spans="1:14" ht="13.5" thickBot="1">
      <c r="A462" s="266" t="s">
        <v>5583</v>
      </c>
      <c r="B462" s="266" t="s">
        <v>5584</v>
      </c>
      <c r="C462" s="266" t="s">
        <v>7428</v>
      </c>
      <c r="D462" s="266" t="s">
        <v>7429</v>
      </c>
      <c r="E462" s="266" t="s">
        <v>4688</v>
      </c>
      <c r="F462" s="273">
        <v>40233</v>
      </c>
      <c r="G462" s="266" t="s">
        <v>5605</v>
      </c>
      <c r="H462" s="266" t="s">
        <v>460</v>
      </c>
      <c r="I462" s="266" t="s">
        <v>461</v>
      </c>
      <c r="J462" s="266" t="s">
        <v>462</v>
      </c>
      <c r="K462" s="266" t="s">
        <v>463</v>
      </c>
      <c r="L462" s="273">
        <v>40233</v>
      </c>
      <c r="M462" s="274">
        <v>1778.49</v>
      </c>
      <c r="N462" s="274">
        <v>2223.11</v>
      </c>
    </row>
    <row r="463" spans="1:14" ht="13.5" thickBot="1">
      <c r="A463" s="266" t="s">
        <v>5583</v>
      </c>
      <c r="B463" s="266" t="s">
        <v>5584</v>
      </c>
      <c r="C463" s="266" t="s">
        <v>7428</v>
      </c>
      <c r="D463" s="266" t="s">
        <v>7429</v>
      </c>
      <c r="E463" s="266" t="s">
        <v>4688</v>
      </c>
      <c r="F463" s="273">
        <v>40262</v>
      </c>
      <c r="G463" s="266" t="s">
        <v>5605</v>
      </c>
      <c r="H463" s="266" t="s">
        <v>464</v>
      </c>
      <c r="I463" s="266" t="s">
        <v>2784</v>
      </c>
      <c r="J463" s="266" t="s">
        <v>465</v>
      </c>
      <c r="K463" s="266" t="s">
        <v>466</v>
      </c>
      <c r="L463" s="273">
        <v>40262</v>
      </c>
      <c r="M463" s="274">
        <v>1103.06</v>
      </c>
      <c r="N463" s="274">
        <v>1378.83</v>
      </c>
    </row>
    <row r="464" spans="1:14" ht="13.5" thickBot="1">
      <c r="A464" s="266" t="s">
        <v>5583</v>
      </c>
      <c r="B464" s="266" t="s">
        <v>5584</v>
      </c>
      <c r="C464" s="266" t="s">
        <v>7428</v>
      </c>
      <c r="D464" s="266" t="s">
        <v>7429</v>
      </c>
      <c r="E464" s="266" t="s">
        <v>4688</v>
      </c>
      <c r="F464" s="273">
        <v>40262</v>
      </c>
      <c r="G464" s="266" t="s">
        <v>5605</v>
      </c>
      <c r="H464" s="266" t="s">
        <v>467</v>
      </c>
      <c r="I464" s="266" t="s">
        <v>468</v>
      </c>
      <c r="J464" s="266" t="s">
        <v>469</v>
      </c>
      <c r="K464" s="266" t="s">
        <v>470</v>
      </c>
      <c r="L464" s="273">
        <v>40262</v>
      </c>
      <c r="M464" s="274">
        <v>2137.02</v>
      </c>
      <c r="N464" s="274">
        <v>2671.28</v>
      </c>
    </row>
    <row r="465" spans="1:14" ht="13.5" thickBot="1">
      <c r="A465" s="266" t="s">
        <v>5583</v>
      </c>
      <c r="B465" s="266" t="s">
        <v>5584</v>
      </c>
      <c r="C465" s="266" t="s">
        <v>7428</v>
      </c>
      <c r="D465" s="266" t="s">
        <v>7429</v>
      </c>
      <c r="E465" s="266" t="s">
        <v>4688</v>
      </c>
      <c r="F465" s="273">
        <v>40297</v>
      </c>
      <c r="G465" s="266" t="s">
        <v>5605</v>
      </c>
      <c r="H465" s="266" t="s">
        <v>471</v>
      </c>
      <c r="I465" s="266" t="s">
        <v>2764</v>
      </c>
      <c r="J465" s="266" t="s">
        <v>472</v>
      </c>
      <c r="K465" s="266" t="s">
        <v>473</v>
      </c>
      <c r="L465" s="273">
        <v>40297</v>
      </c>
      <c r="M465" s="274">
        <v>2520.71</v>
      </c>
      <c r="N465" s="274">
        <v>3150.89</v>
      </c>
    </row>
    <row r="466" spans="1:14" ht="13.5" thickBot="1">
      <c r="A466" s="266" t="s">
        <v>5583</v>
      </c>
      <c r="B466" s="266" t="s">
        <v>5584</v>
      </c>
      <c r="C466" s="266" t="s">
        <v>7428</v>
      </c>
      <c r="D466" s="266" t="s">
        <v>7429</v>
      </c>
      <c r="E466" s="266" t="s">
        <v>4688</v>
      </c>
      <c r="F466" s="273">
        <v>40319</v>
      </c>
      <c r="G466" s="266" t="s">
        <v>5605</v>
      </c>
      <c r="H466" s="266" t="s">
        <v>474</v>
      </c>
      <c r="I466" s="266" t="s">
        <v>2764</v>
      </c>
      <c r="J466" s="266" t="s">
        <v>475</v>
      </c>
      <c r="K466" s="266" t="s">
        <v>476</v>
      </c>
      <c r="L466" s="273">
        <v>40319</v>
      </c>
      <c r="M466" s="274">
        <v>1765.31</v>
      </c>
      <c r="N466" s="274">
        <v>2206.64</v>
      </c>
    </row>
    <row r="467" spans="1:14" ht="13.5" thickBot="1">
      <c r="A467" s="266" t="s">
        <v>5583</v>
      </c>
      <c r="B467" s="266" t="s">
        <v>5584</v>
      </c>
      <c r="C467" s="266" t="s">
        <v>7428</v>
      </c>
      <c r="D467" s="266" t="s">
        <v>7429</v>
      </c>
      <c r="E467" s="266" t="s">
        <v>4688</v>
      </c>
      <c r="F467" s="273">
        <v>40319</v>
      </c>
      <c r="G467" s="266" t="s">
        <v>5605</v>
      </c>
      <c r="H467" s="266" t="s">
        <v>477</v>
      </c>
      <c r="I467" s="266" t="s">
        <v>478</v>
      </c>
      <c r="J467" s="266" t="s">
        <v>479</v>
      </c>
      <c r="K467" s="266" t="s">
        <v>480</v>
      </c>
      <c r="L467" s="273">
        <v>40319</v>
      </c>
      <c r="M467" s="274">
        <v>1454.16</v>
      </c>
      <c r="N467" s="274">
        <v>1817.7</v>
      </c>
    </row>
    <row r="468" spans="1:14" ht="13.5" thickBot="1">
      <c r="A468" s="266" t="s">
        <v>5583</v>
      </c>
      <c r="B468" s="266" t="s">
        <v>5584</v>
      </c>
      <c r="C468" s="266" t="s">
        <v>7428</v>
      </c>
      <c r="D468" s="266" t="s">
        <v>7429</v>
      </c>
      <c r="E468" s="266" t="s">
        <v>4688</v>
      </c>
      <c r="F468" s="273">
        <v>40325</v>
      </c>
      <c r="G468" s="266" t="s">
        <v>5605</v>
      </c>
      <c r="H468" s="266" t="s">
        <v>481</v>
      </c>
      <c r="I468" s="266" t="s">
        <v>5795</v>
      </c>
      <c r="J468" s="266" t="s">
        <v>482</v>
      </c>
      <c r="K468" s="266" t="s">
        <v>483</v>
      </c>
      <c r="L468" s="273">
        <v>40325</v>
      </c>
      <c r="M468" s="274">
        <v>696.11</v>
      </c>
      <c r="N468" s="274">
        <v>870.14</v>
      </c>
    </row>
    <row r="469" spans="1:14" ht="13.5" thickBot="1">
      <c r="A469" s="266" t="s">
        <v>5583</v>
      </c>
      <c r="B469" s="266" t="s">
        <v>5584</v>
      </c>
      <c r="C469" s="266" t="s">
        <v>484</v>
      </c>
      <c r="D469" s="266" t="s">
        <v>485</v>
      </c>
      <c r="E469" s="266" t="s">
        <v>486</v>
      </c>
      <c r="F469" s="273">
        <v>40423</v>
      </c>
      <c r="G469" s="266" t="s">
        <v>5625</v>
      </c>
      <c r="H469" s="266" t="s">
        <v>487</v>
      </c>
      <c r="I469" s="266" t="s">
        <v>2859</v>
      </c>
      <c r="J469" s="266" t="s">
        <v>5589</v>
      </c>
      <c r="K469" s="266" t="s">
        <v>488</v>
      </c>
      <c r="L469" s="273">
        <v>40423</v>
      </c>
      <c r="M469" s="274">
        <v>160.12</v>
      </c>
      <c r="N469" s="274">
        <v>200.15</v>
      </c>
    </row>
    <row r="470" spans="1:14" ht="13.5" thickBot="1">
      <c r="A470" s="266" t="s">
        <v>5583</v>
      </c>
      <c r="B470" s="266" t="s">
        <v>5584</v>
      </c>
      <c r="C470" s="266" t="s">
        <v>484</v>
      </c>
      <c r="D470" s="266" t="s">
        <v>485</v>
      </c>
      <c r="E470" s="266" t="s">
        <v>5778</v>
      </c>
      <c r="F470" s="273">
        <v>40430</v>
      </c>
      <c r="G470" s="266" t="s">
        <v>5605</v>
      </c>
      <c r="H470" s="266" t="s">
        <v>489</v>
      </c>
      <c r="I470" s="266" t="s">
        <v>490</v>
      </c>
      <c r="J470" s="266" t="s">
        <v>491</v>
      </c>
      <c r="K470" s="266" t="s">
        <v>492</v>
      </c>
      <c r="L470" s="273">
        <v>40430</v>
      </c>
      <c r="M470" s="274">
        <v>232.37</v>
      </c>
      <c r="N470" s="274">
        <v>290.45999999999998</v>
      </c>
    </row>
    <row r="471" spans="1:14" ht="13.5" thickBot="1">
      <c r="A471" s="266" t="s">
        <v>5583</v>
      </c>
      <c r="B471" s="266" t="s">
        <v>5584</v>
      </c>
      <c r="C471" s="266" t="s">
        <v>7438</v>
      </c>
      <c r="D471" s="266" t="s">
        <v>7439</v>
      </c>
      <c r="E471" s="266" t="s">
        <v>5604</v>
      </c>
      <c r="F471" s="273">
        <v>40246</v>
      </c>
      <c r="G471" s="266" t="s">
        <v>5605</v>
      </c>
      <c r="H471" s="266" t="s">
        <v>493</v>
      </c>
      <c r="I471" s="266" t="s">
        <v>494</v>
      </c>
      <c r="J471" s="266" t="s">
        <v>495</v>
      </c>
      <c r="K471" s="266" t="s">
        <v>496</v>
      </c>
      <c r="L471" s="273">
        <v>40246</v>
      </c>
      <c r="M471" s="274">
        <v>460.01</v>
      </c>
      <c r="N471" s="274">
        <v>575.01</v>
      </c>
    </row>
    <row r="472" spans="1:14" ht="13.5" thickBot="1">
      <c r="A472" s="266" t="s">
        <v>5583</v>
      </c>
      <c r="B472" s="266" t="s">
        <v>5584</v>
      </c>
      <c r="C472" s="266" t="s">
        <v>7438</v>
      </c>
      <c r="D472" s="266" t="s">
        <v>7439</v>
      </c>
      <c r="E472" s="266" t="s">
        <v>5604</v>
      </c>
      <c r="F472" s="273">
        <v>40420</v>
      </c>
      <c r="G472" s="266" t="s">
        <v>5605</v>
      </c>
      <c r="H472" s="266" t="s">
        <v>497</v>
      </c>
      <c r="I472" s="266" t="s">
        <v>498</v>
      </c>
      <c r="J472" s="266" t="s">
        <v>499</v>
      </c>
      <c r="K472" s="266" t="s">
        <v>500</v>
      </c>
      <c r="L472" s="273">
        <v>40420</v>
      </c>
      <c r="M472" s="274">
        <v>530.08000000000004</v>
      </c>
      <c r="N472" s="274">
        <v>662.6</v>
      </c>
    </row>
    <row r="473" spans="1:14" ht="13.5" thickBot="1">
      <c r="A473" s="266" t="s">
        <v>5583</v>
      </c>
      <c r="B473" s="266" t="s">
        <v>5584</v>
      </c>
      <c r="C473" s="266" t="s">
        <v>7438</v>
      </c>
      <c r="D473" s="266" t="s">
        <v>7439</v>
      </c>
      <c r="E473" s="266" t="s">
        <v>5604</v>
      </c>
      <c r="F473" s="273">
        <v>40549</v>
      </c>
      <c r="G473" s="266" t="s">
        <v>5605</v>
      </c>
      <c r="H473" s="266" t="s">
        <v>501</v>
      </c>
      <c r="I473" s="266" t="s">
        <v>502</v>
      </c>
      <c r="J473" s="266" t="s">
        <v>503</v>
      </c>
      <c r="K473" s="266" t="s">
        <v>504</v>
      </c>
      <c r="L473" s="273">
        <v>40543</v>
      </c>
      <c r="M473" s="274">
        <v>623.86</v>
      </c>
      <c r="N473" s="274">
        <v>779.83</v>
      </c>
    </row>
    <row r="474" spans="1:14" ht="13.5" thickBot="1">
      <c r="A474" s="266" t="s">
        <v>5583</v>
      </c>
      <c r="B474" s="266" t="s">
        <v>5584</v>
      </c>
      <c r="C474" s="266" t="s">
        <v>7442</v>
      </c>
      <c r="D474" s="266" t="s">
        <v>7443</v>
      </c>
      <c r="E474" s="266" t="s">
        <v>5778</v>
      </c>
      <c r="F474" s="273">
        <v>40235</v>
      </c>
      <c r="G474" s="266" t="s">
        <v>5605</v>
      </c>
      <c r="H474" s="266" t="s">
        <v>505</v>
      </c>
      <c r="I474" s="266" t="s">
        <v>5795</v>
      </c>
      <c r="J474" s="266" t="s">
        <v>506</v>
      </c>
      <c r="K474" s="266" t="s">
        <v>507</v>
      </c>
      <c r="L474" s="273">
        <v>40235</v>
      </c>
      <c r="M474" s="274">
        <v>316.2</v>
      </c>
      <c r="N474" s="274">
        <v>395.25</v>
      </c>
    </row>
    <row r="475" spans="1:14" ht="13.5" thickBot="1">
      <c r="A475" s="266" t="s">
        <v>5583</v>
      </c>
      <c r="B475" s="266" t="s">
        <v>5584</v>
      </c>
      <c r="C475" s="266" t="s">
        <v>7442</v>
      </c>
      <c r="D475" s="266" t="s">
        <v>7443</v>
      </c>
      <c r="E475" s="266" t="s">
        <v>5778</v>
      </c>
      <c r="F475" s="273">
        <v>40276</v>
      </c>
      <c r="G475" s="266" t="s">
        <v>5605</v>
      </c>
      <c r="H475" s="266" t="s">
        <v>508</v>
      </c>
      <c r="I475" s="266" t="s">
        <v>2833</v>
      </c>
      <c r="J475" s="266" t="s">
        <v>509</v>
      </c>
      <c r="K475" s="266" t="s">
        <v>510</v>
      </c>
      <c r="L475" s="273">
        <v>40276</v>
      </c>
      <c r="M475" s="274">
        <v>77.67</v>
      </c>
      <c r="N475" s="274">
        <v>97.09</v>
      </c>
    </row>
    <row r="476" spans="1:14" ht="13.5" thickBot="1">
      <c r="A476" s="266" t="s">
        <v>5583</v>
      </c>
      <c r="B476" s="266" t="s">
        <v>5584</v>
      </c>
      <c r="C476" s="266" t="s">
        <v>7442</v>
      </c>
      <c r="D476" s="266" t="s">
        <v>7443</v>
      </c>
      <c r="E476" s="266" t="s">
        <v>5778</v>
      </c>
      <c r="F476" s="273">
        <v>40547</v>
      </c>
      <c r="G476" s="266" t="s">
        <v>5605</v>
      </c>
      <c r="H476" s="266" t="s">
        <v>511</v>
      </c>
      <c r="I476" s="266" t="s">
        <v>2837</v>
      </c>
      <c r="J476" s="266" t="s">
        <v>512</v>
      </c>
      <c r="K476" s="266" t="s">
        <v>513</v>
      </c>
      <c r="L476" s="273">
        <v>40543</v>
      </c>
      <c r="M476" s="274">
        <v>173.54</v>
      </c>
      <c r="N476" s="274">
        <v>216.93</v>
      </c>
    </row>
    <row r="477" spans="1:14" ht="13.5" thickBot="1">
      <c r="A477" s="266" t="s">
        <v>5583</v>
      </c>
      <c r="B477" s="266" t="s">
        <v>5584</v>
      </c>
      <c r="C477" s="266" t="s">
        <v>7446</v>
      </c>
      <c r="D477" s="266" t="s">
        <v>7447</v>
      </c>
      <c r="E477" s="266" t="s">
        <v>5778</v>
      </c>
      <c r="F477" s="273">
        <v>40205</v>
      </c>
      <c r="G477" s="266" t="s">
        <v>5605</v>
      </c>
      <c r="H477" s="266" t="s">
        <v>514</v>
      </c>
      <c r="I477" s="266" t="s">
        <v>2833</v>
      </c>
      <c r="J477" s="266" t="s">
        <v>515</v>
      </c>
      <c r="K477" s="266" t="s">
        <v>516</v>
      </c>
      <c r="L477" s="273">
        <v>40205</v>
      </c>
      <c r="M477" s="274">
        <v>166.02</v>
      </c>
      <c r="N477" s="274">
        <v>207.53</v>
      </c>
    </row>
    <row r="478" spans="1:14" ht="13.5" thickBot="1">
      <c r="A478" s="266" t="s">
        <v>5583</v>
      </c>
      <c r="B478" s="266" t="s">
        <v>5584</v>
      </c>
      <c r="C478" s="266" t="s">
        <v>7446</v>
      </c>
      <c r="D478" s="266" t="s">
        <v>7447</v>
      </c>
      <c r="E478" s="266" t="s">
        <v>5778</v>
      </c>
      <c r="F478" s="273">
        <v>40235</v>
      </c>
      <c r="G478" s="266" t="s">
        <v>5605</v>
      </c>
      <c r="H478" s="266" t="s">
        <v>517</v>
      </c>
      <c r="I478" s="266" t="s">
        <v>5795</v>
      </c>
      <c r="J478" s="266" t="s">
        <v>518</v>
      </c>
      <c r="K478" s="266" t="s">
        <v>519</v>
      </c>
      <c r="L478" s="273">
        <v>40235</v>
      </c>
      <c r="M478" s="274">
        <v>122.56</v>
      </c>
      <c r="N478" s="274">
        <v>153.19999999999999</v>
      </c>
    </row>
    <row r="479" spans="1:14" ht="13.5" thickBot="1">
      <c r="A479" s="266" t="s">
        <v>5583</v>
      </c>
      <c r="B479" s="266" t="s">
        <v>5584</v>
      </c>
      <c r="C479" s="266" t="s">
        <v>7448</v>
      </c>
      <c r="D479" s="266" t="s">
        <v>7453</v>
      </c>
      <c r="E479" s="266" t="s">
        <v>5778</v>
      </c>
      <c r="F479" s="273">
        <v>40345</v>
      </c>
      <c r="G479" s="266" t="s">
        <v>5605</v>
      </c>
      <c r="H479" s="266" t="s">
        <v>520</v>
      </c>
      <c r="I479" s="266" t="s">
        <v>5795</v>
      </c>
      <c r="J479" s="266" t="s">
        <v>521</v>
      </c>
      <c r="K479" s="266" t="s">
        <v>522</v>
      </c>
      <c r="L479" s="273">
        <v>40345</v>
      </c>
      <c r="M479" s="274">
        <v>478.58</v>
      </c>
      <c r="N479" s="274">
        <v>598.23</v>
      </c>
    </row>
    <row r="480" spans="1:14" ht="13.5" thickBot="1">
      <c r="A480" s="266" t="s">
        <v>5583</v>
      </c>
      <c r="B480" s="266" t="s">
        <v>5584</v>
      </c>
      <c r="C480" s="266" t="s">
        <v>7448</v>
      </c>
      <c r="D480" s="266" t="s">
        <v>7453</v>
      </c>
      <c r="E480" s="266" t="s">
        <v>5778</v>
      </c>
      <c r="F480" s="273">
        <v>40365</v>
      </c>
      <c r="G480" s="266" t="s">
        <v>5605</v>
      </c>
      <c r="H480" s="266" t="s">
        <v>523</v>
      </c>
      <c r="I480" s="266" t="s">
        <v>2859</v>
      </c>
      <c r="J480" s="266" t="s">
        <v>524</v>
      </c>
      <c r="K480" s="266" t="s">
        <v>525</v>
      </c>
      <c r="L480" s="273">
        <v>40365</v>
      </c>
      <c r="M480" s="274">
        <v>441.29</v>
      </c>
      <c r="N480" s="274">
        <v>551.61</v>
      </c>
    </row>
    <row r="481" spans="1:14" ht="13.5" thickBot="1">
      <c r="A481" s="266" t="s">
        <v>5583</v>
      </c>
      <c r="B481" s="266" t="s">
        <v>5584</v>
      </c>
      <c r="C481" s="266" t="s">
        <v>7458</v>
      </c>
      <c r="D481" s="266" t="s">
        <v>7459</v>
      </c>
      <c r="E481" s="266" t="s">
        <v>526</v>
      </c>
      <c r="F481" s="273">
        <v>40259</v>
      </c>
      <c r="G481" s="266" t="s">
        <v>5605</v>
      </c>
      <c r="H481" s="266" t="s">
        <v>527</v>
      </c>
      <c r="I481" s="266" t="s">
        <v>528</v>
      </c>
      <c r="J481" s="266" t="s">
        <v>529</v>
      </c>
      <c r="K481" s="266" t="s">
        <v>530</v>
      </c>
      <c r="L481" s="273">
        <v>40259</v>
      </c>
      <c r="M481" s="274">
        <v>107.51</v>
      </c>
      <c r="N481" s="274">
        <v>134.38999999999999</v>
      </c>
    </row>
    <row r="482" spans="1:14" ht="13.5" thickBot="1">
      <c r="A482" s="266" t="s">
        <v>5583</v>
      </c>
      <c r="B482" s="266" t="s">
        <v>5584</v>
      </c>
      <c r="C482" s="266" t="s">
        <v>7458</v>
      </c>
      <c r="D482" s="266" t="s">
        <v>7459</v>
      </c>
      <c r="E482" s="266" t="s">
        <v>5778</v>
      </c>
      <c r="F482" s="273">
        <v>40203</v>
      </c>
      <c r="G482" s="266" t="s">
        <v>5605</v>
      </c>
      <c r="H482" s="266" t="s">
        <v>531</v>
      </c>
      <c r="I482" s="266" t="s">
        <v>532</v>
      </c>
      <c r="J482" s="266" t="s">
        <v>533</v>
      </c>
      <c r="K482" s="266" t="s">
        <v>534</v>
      </c>
      <c r="L482" s="273">
        <v>40203</v>
      </c>
      <c r="M482" s="274">
        <v>754.16</v>
      </c>
      <c r="N482" s="274">
        <v>942.7</v>
      </c>
    </row>
    <row r="483" spans="1:14" ht="13.5" thickBot="1">
      <c r="A483" s="266" t="s">
        <v>5583</v>
      </c>
      <c r="B483" s="266" t="s">
        <v>5584</v>
      </c>
      <c r="C483" s="266" t="s">
        <v>7458</v>
      </c>
      <c r="D483" s="266" t="s">
        <v>7459</v>
      </c>
      <c r="E483" s="266" t="s">
        <v>5778</v>
      </c>
      <c r="F483" s="273">
        <v>40308</v>
      </c>
      <c r="G483" s="266" t="s">
        <v>5605</v>
      </c>
      <c r="H483" s="266" t="s">
        <v>535</v>
      </c>
      <c r="I483" s="266" t="s">
        <v>536</v>
      </c>
      <c r="J483" s="266" t="s">
        <v>537</v>
      </c>
      <c r="K483" s="266" t="s">
        <v>538</v>
      </c>
      <c r="L483" s="273">
        <v>40308</v>
      </c>
      <c r="M483" s="274">
        <v>568.98</v>
      </c>
      <c r="N483" s="274">
        <v>711.23</v>
      </c>
    </row>
    <row r="484" spans="1:14" ht="13.5" thickBot="1">
      <c r="A484" s="266" t="s">
        <v>5583</v>
      </c>
      <c r="B484" s="266" t="s">
        <v>5584</v>
      </c>
      <c r="C484" s="266" t="s">
        <v>7458</v>
      </c>
      <c r="D484" s="266" t="s">
        <v>7459</v>
      </c>
      <c r="E484" s="266" t="s">
        <v>5778</v>
      </c>
      <c r="F484" s="273">
        <v>40520</v>
      </c>
      <c r="G484" s="266" t="s">
        <v>5605</v>
      </c>
      <c r="H484" s="266" t="s">
        <v>539</v>
      </c>
      <c r="I484" s="266" t="s">
        <v>540</v>
      </c>
      <c r="J484" s="266" t="s">
        <v>541</v>
      </c>
      <c r="K484" s="266" t="s">
        <v>542</v>
      </c>
      <c r="L484" s="273">
        <v>40520</v>
      </c>
      <c r="M484" s="274">
        <v>1970.2</v>
      </c>
      <c r="N484" s="274">
        <v>2462.75</v>
      </c>
    </row>
    <row r="485" spans="1:14" ht="13.5" thickBot="1">
      <c r="A485" s="266" t="s">
        <v>5583</v>
      </c>
      <c r="B485" s="266" t="s">
        <v>5584</v>
      </c>
      <c r="C485" s="266" t="s">
        <v>2872</v>
      </c>
      <c r="D485" s="266" t="s">
        <v>2873</v>
      </c>
      <c r="E485" s="266" t="s">
        <v>5585</v>
      </c>
      <c r="F485" s="273">
        <v>40359</v>
      </c>
      <c r="G485" s="266" t="s">
        <v>5586</v>
      </c>
      <c r="H485" s="266" t="s">
        <v>543</v>
      </c>
      <c r="I485" s="266" t="s">
        <v>544</v>
      </c>
      <c r="J485" s="266" t="s">
        <v>5589</v>
      </c>
      <c r="K485" s="266" t="s">
        <v>545</v>
      </c>
      <c r="L485" s="273">
        <v>40359</v>
      </c>
      <c r="M485" s="274">
        <v>-240</v>
      </c>
      <c r="N485" s="274">
        <v>-300</v>
      </c>
    </row>
    <row r="486" spans="1:14" ht="13.5" thickBot="1">
      <c r="A486" s="266" t="s">
        <v>5583</v>
      </c>
      <c r="B486" s="266" t="s">
        <v>5584</v>
      </c>
      <c r="C486" s="266" t="s">
        <v>2872</v>
      </c>
      <c r="D486" s="266" t="s">
        <v>2873</v>
      </c>
      <c r="E486" s="266" t="s">
        <v>5585</v>
      </c>
      <c r="F486" s="273">
        <v>40360</v>
      </c>
      <c r="G486" s="266" t="s">
        <v>5586</v>
      </c>
      <c r="H486" s="266" t="s">
        <v>546</v>
      </c>
      <c r="I486" s="266" t="s">
        <v>547</v>
      </c>
      <c r="J486" s="266" t="s">
        <v>5589</v>
      </c>
      <c r="K486" s="266" t="s">
        <v>548</v>
      </c>
      <c r="L486" s="273">
        <v>40360</v>
      </c>
      <c r="M486" s="274">
        <v>-480</v>
      </c>
      <c r="N486" s="274">
        <v>-600</v>
      </c>
    </row>
    <row r="487" spans="1:14" ht="13.5" thickBot="1">
      <c r="A487" s="266" t="s">
        <v>5583</v>
      </c>
      <c r="B487" s="266" t="s">
        <v>5584</v>
      </c>
      <c r="C487" s="266" t="s">
        <v>2872</v>
      </c>
      <c r="D487" s="266" t="s">
        <v>2873</v>
      </c>
      <c r="E487" s="266" t="s">
        <v>5585</v>
      </c>
      <c r="F487" s="273">
        <v>40437</v>
      </c>
      <c r="G487" s="266" t="s">
        <v>5586</v>
      </c>
      <c r="H487" s="266" t="s">
        <v>549</v>
      </c>
      <c r="I487" s="266" t="s">
        <v>550</v>
      </c>
      <c r="J487" s="266" t="s">
        <v>5589</v>
      </c>
      <c r="K487" s="266" t="s">
        <v>551</v>
      </c>
      <c r="L487" s="273">
        <v>40437</v>
      </c>
      <c r="M487" s="274">
        <v>-80</v>
      </c>
      <c r="N487" s="274">
        <v>-100</v>
      </c>
    </row>
    <row r="488" spans="1:14" ht="13.5" thickBot="1">
      <c r="A488" s="266" t="s">
        <v>5583</v>
      </c>
      <c r="B488" s="266" t="s">
        <v>5584</v>
      </c>
      <c r="C488" s="266" t="s">
        <v>2872</v>
      </c>
      <c r="D488" s="266" t="s">
        <v>2873</v>
      </c>
      <c r="E488" s="266" t="s">
        <v>5585</v>
      </c>
      <c r="F488" s="273">
        <v>40456</v>
      </c>
      <c r="G488" s="266" t="s">
        <v>5586</v>
      </c>
      <c r="H488" s="266" t="s">
        <v>552</v>
      </c>
      <c r="I488" s="266" t="s">
        <v>553</v>
      </c>
      <c r="J488" s="266" t="s">
        <v>5589</v>
      </c>
      <c r="K488" s="266" t="s">
        <v>554</v>
      </c>
      <c r="L488" s="273">
        <v>40456</v>
      </c>
      <c r="M488" s="274">
        <v>-160</v>
      </c>
      <c r="N488" s="274">
        <v>-200</v>
      </c>
    </row>
    <row r="489" spans="1:14" ht="13.5" thickBot="1">
      <c r="A489" s="266" t="s">
        <v>5583</v>
      </c>
      <c r="B489" s="266" t="s">
        <v>5584</v>
      </c>
      <c r="C489" s="266" t="s">
        <v>2872</v>
      </c>
      <c r="D489" s="266" t="s">
        <v>2873</v>
      </c>
      <c r="E489" s="266" t="s">
        <v>5585</v>
      </c>
      <c r="F489" s="273">
        <v>40473</v>
      </c>
      <c r="G489" s="266" t="s">
        <v>5586</v>
      </c>
      <c r="H489" s="266" t="s">
        <v>555</v>
      </c>
      <c r="I489" s="266" t="s">
        <v>556</v>
      </c>
      <c r="J489" s="266" t="s">
        <v>5589</v>
      </c>
      <c r="K489" s="266" t="s">
        <v>557</v>
      </c>
      <c r="L489" s="273">
        <v>40473</v>
      </c>
      <c r="M489" s="274">
        <v>-400</v>
      </c>
      <c r="N489" s="274">
        <v>-500</v>
      </c>
    </row>
    <row r="490" spans="1:14" ht="13.5" thickBot="1">
      <c r="A490" s="266" t="s">
        <v>5583</v>
      </c>
      <c r="B490" s="266" t="s">
        <v>5584</v>
      </c>
      <c r="C490" s="266" t="s">
        <v>2872</v>
      </c>
      <c r="D490" s="266" t="s">
        <v>2873</v>
      </c>
      <c r="E490" s="266" t="s">
        <v>5585</v>
      </c>
      <c r="F490" s="273">
        <v>40513</v>
      </c>
      <c r="G490" s="266" t="s">
        <v>5586</v>
      </c>
      <c r="H490" s="266" t="s">
        <v>558</v>
      </c>
      <c r="I490" s="266" t="s">
        <v>559</v>
      </c>
      <c r="J490" s="266" t="s">
        <v>5589</v>
      </c>
      <c r="K490" s="266" t="s">
        <v>560</v>
      </c>
      <c r="L490" s="273">
        <v>40513</v>
      </c>
      <c r="M490" s="274">
        <v>-160</v>
      </c>
      <c r="N490" s="274">
        <v>-200</v>
      </c>
    </row>
    <row r="491" spans="1:14" ht="13.5" thickBot="1">
      <c r="A491" s="266" t="s">
        <v>5583</v>
      </c>
      <c r="B491" s="266" t="s">
        <v>5584</v>
      </c>
      <c r="C491" s="266" t="s">
        <v>2872</v>
      </c>
      <c r="D491" s="266" t="s">
        <v>2873</v>
      </c>
      <c r="E491" s="266" t="s">
        <v>5585</v>
      </c>
      <c r="F491" s="273">
        <v>40562</v>
      </c>
      <c r="G491" s="266" t="s">
        <v>5586</v>
      </c>
      <c r="H491" s="266" t="s">
        <v>561</v>
      </c>
      <c r="I491" s="266" t="s">
        <v>562</v>
      </c>
      <c r="J491" s="266" t="s">
        <v>5589</v>
      </c>
      <c r="K491" s="266" t="s">
        <v>563</v>
      </c>
      <c r="L491" s="273">
        <v>40543</v>
      </c>
      <c r="M491" s="274">
        <v>-444</v>
      </c>
      <c r="N491" s="274">
        <v>-555</v>
      </c>
    </row>
    <row r="492" spans="1:14" ht="13.5" thickBot="1">
      <c r="A492" s="266" t="s">
        <v>5583</v>
      </c>
      <c r="B492" s="266" t="s">
        <v>5584</v>
      </c>
      <c r="C492" s="266" t="s">
        <v>2897</v>
      </c>
      <c r="D492" s="266" t="s">
        <v>2898</v>
      </c>
      <c r="E492" s="266" t="s">
        <v>5585</v>
      </c>
      <c r="F492" s="273">
        <v>40352</v>
      </c>
      <c r="G492" s="266" t="s">
        <v>5586</v>
      </c>
      <c r="H492" s="266" t="s">
        <v>564</v>
      </c>
      <c r="I492" s="266" t="s">
        <v>565</v>
      </c>
      <c r="J492" s="266" t="s">
        <v>5589</v>
      </c>
      <c r="K492" s="266" t="s">
        <v>566</v>
      </c>
      <c r="L492" s="273">
        <v>40352</v>
      </c>
      <c r="M492" s="274">
        <v>-944</v>
      </c>
      <c r="N492" s="274">
        <v>-1180</v>
      </c>
    </row>
    <row r="493" spans="1:14" ht="13.5" thickBot="1">
      <c r="A493" s="266" t="s">
        <v>5583</v>
      </c>
      <c r="B493" s="266" t="s">
        <v>5584</v>
      </c>
      <c r="C493" s="266" t="s">
        <v>2897</v>
      </c>
      <c r="D493" s="266" t="s">
        <v>2898</v>
      </c>
      <c r="E493" s="266" t="s">
        <v>5604</v>
      </c>
      <c r="F493" s="273">
        <v>40245</v>
      </c>
      <c r="G493" s="266" t="s">
        <v>5605</v>
      </c>
      <c r="H493" s="266" t="s">
        <v>567</v>
      </c>
      <c r="I493" s="266" t="s">
        <v>568</v>
      </c>
      <c r="J493" s="266" t="s">
        <v>569</v>
      </c>
      <c r="K493" s="266" t="s">
        <v>570</v>
      </c>
      <c r="L493" s="273">
        <v>40245</v>
      </c>
      <c r="M493" s="274">
        <v>312.42</v>
      </c>
      <c r="N493" s="274">
        <v>390.53</v>
      </c>
    </row>
    <row r="494" spans="1:14" ht="13.5" thickBot="1">
      <c r="A494" s="266" t="s">
        <v>5583</v>
      </c>
      <c r="B494" s="266" t="s">
        <v>5584</v>
      </c>
      <c r="C494" s="266" t="s">
        <v>2897</v>
      </c>
      <c r="D494" s="266" t="s">
        <v>2898</v>
      </c>
      <c r="E494" s="266" t="s">
        <v>5604</v>
      </c>
      <c r="F494" s="273">
        <v>40275</v>
      </c>
      <c r="G494" s="266" t="s">
        <v>5605</v>
      </c>
      <c r="H494" s="266" t="s">
        <v>571</v>
      </c>
      <c r="I494" s="266" t="s">
        <v>2561</v>
      </c>
      <c r="J494" s="266" t="s">
        <v>572</v>
      </c>
      <c r="K494" s="266" t="s">
        <v>573</v>
      </c>
      <c r="L494" s="273">
        <v>40275</v>
      </c>
      <c r="M494" s="274">
        <v>129.26</v>
      </c>
      <c r="N494" s="274">
        <v>161.58000000000001</v>
      </c>
    </row>
    <row r="495" spans="1:14" ht="13.5" thickBot="1">
      <c r="A495" s="266" t="s">
        <v>5583</v>
      </c>
      <c r="B495" s="266" t="s">
        <v>5584</v>
      </c>
      <c r="C495" s="266" t="s">
        <v>2897</v>
      </c>
      <c r="D495" s="266" t="s">
        <v>2898</v>
      </c>
      <c r="E495" s="266" t="s">
        <v>5604</v>
      </c>
      <c r="F495" s="273">
        <v>40317</v>
      </c>
      <c r="G495" s="266" t="s">
        <v>5605</v>
      </c>
      <c r="H495" s="266" t="s">
        <v>574</v>
      </c>
      <c r="I495" s="266" t="s">
        <v>2859</v>
      </c>
      <c r="J495" s="266" t="s">
        <v>575</v>
      </c>
      <c r="K495" s="266" t="s">
        <v>576</v>
      </c>
      <c r="L495" s="273">
        <v>40317</v>
      </c>
      <c r="M495" s="274">
        <v>258.11</v>
      </c>
      <c r="N495" s="274">
        <v>322.64</v>
      </c>
    </row>
    <row r="496" spans="1:14" ht="13.5" thickBot="1">
      <c r="A496" s="266" t="s">
        <v>5583</v>
      </c>
      <c r="B496" s="266" t="s">
        <v>5584</v>
      </c>
      <c r="C496" s="266" t="s">
        <v>2897</v>
      </c>
      <c r="D496" s="266" t="s">
        <v>2898</v>
      </c>
      <c r="E496" s="266" t="s">
        <v>5604</v>
      </c>
      <c r="F496" s="273">
        <v>40336</v>
      </c>
      <c r="G496" s="266" t="s">
        <v>5605</v>
      </c>
      <c r="H496" s="266" t="s">
        <v>577</v>
      </c>
      <c r="I496" s="266" t="s">
        <v>578</v>
      </c>
      <c r="J496" s="266" t="s">
        <v>579</v>
      </c>
      <c r="K496" s="266" t="s">
        <v>580</v>
      </c>
      <c r="L496" s="273">
        <v>40336</v>
      </c>
      <c r="M496" s="274">
        <v>118.04</v>
      </c>
      <c r="N496" s="274">
        <v>147.55000000000001</v>
      </c>
    </row>
    <row r="497" spans="1:14" ht="13.5" thickBot="1">
      <c r="A497" s="266" t="s">
        <v>5583</v>
      </c>
      <c r="B497" s="266" t="s">
        <v>5584</v>
      </c>
      <c r="C497" s="266" t="s">
        <v>2897</v>
      </c>
      <c r="D497" s="266" t="s">
        <v>2898</v>
      </c>
      <c r="E497" s="266" t="s">
        <v>5604</v>
      </c>
      <c r="F497" s="273">
        <v>40357</v>
      </c>
      <c r="G497" s="266" t="s">
        <v>5605</v>
      </c>
      <c r="H497" s="266" t="s">
        <v>581</v>
      </c>
      <c r="I497" s="266" t="s">
        <v>582</v>
      </c>
      <c r="J497" s="266" t="s">
        <v>583</v>
      </c>
      <c r="K497" s="266" t="s">
        <v>584</v>
      </c>
      <c r="L497" s="273">
        <v>40357</v>
      </c>
      <c r="M497" s="274">
        <v>545.37</v>
      </c>
      <c r="N497" s="274">
        <v>681.71</v>
      </c>
    </row>
    <row r="498" spans="1:14" ht="13.5" thickBot="1">
      <c r="A498" s="266" t="s">
        <v>5583</v>
      </c>
      <c r="B498" s="266" t="s">
        <v>5584</v>
      </c>
      <c r="C498" s="266" t="s">
        <v>5206</v>
      </c>
      <c r="D498" s="266" t="s">
        <v>5207</v>
      </c>
      <c r="E498" s="266" t="s">
        <v>585</v>
      </c>
      <c r="F498" s="273">
        <v>40493</v>
      </c>
      <c r="G498" s="266" t="s">
        <v>5625</v>
      </c>
      <c r="H498" s="266" t="s">
        <v>586</v>
      </c>
      <c r="I498" s="266" t="s">
        <v>587</v>
      </c>
      <c r="J498" s="266" t="s">
        <v>5589</v>
      </c>
      <c r="K498" s="266" t="s">
        <v>588</v>
      </c>
      <c r="L498" s="273">
        <v>40493</v>
      </c>
      <c r="M498" s="274">
        <v>80</v>
      </c>
      <c r="N498" s="274">
        <v>100</v>
      </c>
    </row>
    <row r="499" spans="1:14" ht="13.5" thickBot="1">
      <c r="A499" s="266" t="s">
        <v>5583</v>
      </c>
      <c r="B499" s="266" t="s">
        <v>5584</v>
      </c>
      <c r="C499" s="266" t="s">
        <v>5206</v>
      </c>
      <c r="D499" s="266" t="s">
        <v>5207</v>
      </c>
      <c r="E499" s="266" t="s">
        <v>589</v>
      </c>
      <c r="F499" s="273">
        <v>40392</v>
      </c>
      <c r="G499" s="266" t="s">
        <v>5625</v>
      </c>
      <c r="H499" s="266" t="s">
        <v>590</v>
      </c>
      <c r="I499" s="266" t="s">
        <v>591</v>
      </c>
      <c r="J499" s="266" t="s">
        <v>5589</v>
      </c>
      <c r="K499" s="266" t="s">
        <v>592</v>
      </c>
      <c r="L499" s="273">
        <v>40392</v>
      </c>
      <c r="M499" s="274">
        <v>120.03</v>
      </c>
      <c r="N499" s="274">
        <v>150.04</v>
      </c>
    </row>
    <row r="500" spans="1:14" ht="13.5" thickBot="1">
      <c r="A500" s="266" t="s">
        <v>5583</v>
      </c>
      <c r="B500" s="266" t="s">
        <v>5584</v>
      </c>
      <c r="C500" s="266" t="s">
        <v>5206</v>
      </c>
      <c r="D500" s="266" t="s">
        <v>5207</v>
      </c>
      <c r="E500" s="266" t="s">
        <v>5778</v>
      </c>
      <c r="F500" s="273">
        <v>40234</v>
      </c>
      <c r="G500" s="266" t="s">
        <v>5605</v>
      </c>
      <c r="H500" s="266" t="s">
        <v>593</v>
      </c>
      <c r="I500" s="266" t="s">
        <v>3749</v>
      </c>
      <c r="J500" s="266" t="s">
        <v>594</v>
      </c>
      <c r="K500" s="266" t="s">
        <v>595</v>
      </c>
      <c r="L500" s="273">
        <v>40234</v>
      </c>
      <c r="M500" s="274">
        <v>231.82</v>
      </c>
      <c r="N500" s="274">
        <v>289.77999999999997</v>
      </c>
    </row>
    <row r="501" spans="1:14" ht="13.5" thickBot="1">
      <c r="A501" s="266" t="s">
        <v>5583</v>
      </c>
      <c r="B501" s="266" t="s">
        <v>5584</v>
      </c>
      <c r="C501" s="266" t="s">
        <v>5206</v>
      </c>
      <c r="D501" s="266" t="s">
        <v>5207</v>
      </c>
      <c r="E501" s="266" t="s">
        <v>5778</v>
      </c>
      <c r="F501" s="273">
        <v>40234</v>
      </c>
      <c r="G501" s="266" t="s">
        <v>5605</v>
      </c>
      <c r="H501" s="266" t="s">
        <v>596</v>
      </c>
      <c r="I501" s="266" t="s">
        <v>3749</v>
      </c>
      <c r="J501" s="266" t="s">
        <v>597</v>
      </c>
      <c r="K501" s="266" t="s">
        <v>595</v>
      </c>
      <c r="L501" s="273">
        <v>40234</v>
      </c>
      <c r="M501" s="274">
        <v>223.98</v>
      </c>
      <c r="N501" s="274">
        <v>279.98</v>
      </c>
    </row>
    <row r="502" spans="1:14" ht="13.5" thickBot="1">
      <c r="A502" s="266" t="s">
        <v>5583</v>
      </c>
      <c r="B502" s="266" t="s">
        <v>5584</v>
      </c>
      <c r="C502" s="266" t="s">
        <v>5206</v>
      </c>
      <c r="D502" s="266" t="s">
        <v>5207</v>
      </c>
      <c r="E502" s="266" t="s">
        <v>5778</v>
      </c>
      <c r="F502" s="273">
        <v>40234</v>
      </c>
      <c r="G502" s="266" t="s">
        <v>5605</v>
      </c>
      <c r="H502" s="266" t="s">
        <v>598</v>
      </c>
      <c r="I502" s="266" t="s">
        <v>3749</v>
      </c>
      <c r="J502" s="266" t="s">
        <v>599</v>
      </c>
      <c r="K502" s="266" t="s">
        <v>595</v>
      </c>
      <c r="L502" s="273">
        <v>40234</v>
      </c>
      <c r="M502" s="274">
        <v>264.3</v>
      </c>
      <c r="N502" s="274">
        <v>330.38</v>
      </c>
    </row>
    <row r="503" spans="1:14" ht="13.5" thickBot="1">
      <c r="A503" s="266" t="s">
        <v>5583</v>
      </c>
      <c r="B503" s="266" t="s">
        <v>5584</v>
      </c>
      <c r="C503" s="266" t="s">
        <v>5206</v>
      </c>
      <c r="D503" s="266" t="s">
        <v>5207</v>
      </c>
      <c r="E503" s="266" t="s">
        <v>5778</v>
      </c>
      <c r="F503" s="273">
        <v>40305</v>
      </c>
      <c r="G503" s="266" t="s">
        <v>5605</v>
      </c>
      <c r="H503" s="266" t="s">
        <v>600</v>
      </c>
      <c r="I503" s="266" t="s">
        <v>3749</v>
      </c>
      <c r="J503" s="266" t="s">
        <v>601</v>
      </c>
      <c r="K503" s="266" t="s">
        <v>602</v>
      </c>
      <c r="L503" s="273">
        <v>40305</v>
      </c>
      <c r="M503" s="274">
        <v>780.01</v>
      </c>
      <c r="N503" s="274">
        <v>975.01</v>
      </c>
    </row>
    <row r="504" spans="1:14" ht="13.5" thickBot="1">
      <c r="A504" s="266" t="s">
        <v>5583</v>
      </c>
      <c r="B504" s="266" t="s">
        <v>5584</v>
      </c>
      <c r="C504" s="266" t="s">
        <v>5206</v>
      </c>
      <c r="D504" s="266" t="s">
        <v>5207</v>
      </c>
      <c r="E504" s="266" t="s">
        <v>5778</v>
      </c>
      <c r="F504" s="273">
        <v>40354</v>
      </c>
      <c r="G504" s="266" t="s">
        <v>5605</v>
      </c>
      <c r="H504" s="266" t="s">
        <v>603</v>
      </c>
      <c r="I504" s="266" t="s">
        <v>3749</v>
      </c>
      <c r="J504" s="266" t="s">
        <v>604</v>
      </c>
      <c r="K504" s="266" t="s">
        <v>605</v>
      </c>
      <c r="L504" s="273">
        <v>40354</v>
      </c>
      <c r="M504" s="274">
        <v>955.37</v>
      </c>
      <c r="N504" s="274">
        <v>1194.21</v>
      </c>
    </row>
    <row r="505" spans="1:14" ht="13.5" thickBot="1">
      <c r="A505" s="266" t="s">
        <v>5583</v>
      </c>
      <c r="B505" s="266" t="s">
        <v>5584</v>
      </c>
      <c r="C505" s="266" t="s">
        <v>5206</v>
      </c>
      <c r="D505" s="266" t="s">
        <v>5207</v>
      </c>
      <c r="E505" s="266" t="s">
        <v>5778</v>
      </c>
      <c r="F505" s="273">
        <v>40354</v>
      </c>
      <c r="G505" s="266" t="s">
        <v>5605</v>
      </c>
      <c r="H505" s="266" t="s">
        <v>606</v>
      </c>
      <c r="I505" s="266" t="s">
        <v>607</v>
      </c>
      <c r="J505" s="266" t="s">
        <v>608</v>
      </c>
      <c r="K505" s="266" t="s">
        <v>609</v>
      </c>
      <c r="L505" s="273">
        <v>40354</v>
      </c>
      <c r="M505" s="274">
        <v>887.86</v>
      </c>
      <c r="N505" s="274">
        <v>1109.83</v>
      </c>
    </row>
    <row r="506" spans="1:14" ht="13.5" thickBot="1">
      <c r="A506" s="266" t="s">
        <v>5583</v>
      </c>
      <c r="B506" s="266" t="s">
        <v>5584</v>
      </c>
      <c r="C506" s="266" t="s">
        <v>5206</v>
      </c>
      <c r="D506" s="266" t="s">
        <v>5207</v>
      </c>
      <c r="E506" s="266" t="s">
        <v>5778</v>
      </c>
      <c r="F506" s="273">
        <v>40413</v>
      </c>
      <c r="G506" s="266" t="s">
        <v>5605</v>
      </c>
      <c r="H506" s="266" t="s">
        <v>610</v>
      </c>
      <c r="I506" s="266" t="s">
        <v>3749</v>
      </c>
      <c r="J506" s="266" t="s">
        <v>611</v>
      </c>
      <c r="K506" s="266" t="s">
        <v>612</v>
      </c>
      <c r="L506" s="273">
        <v>40413</v>
      </c>
      <c r="M506" s="274">
        <v>722.61</v>
      </c>
      <c r="N506" s="274">
        <v>903.26</v>
      </c>
    </row>
    <row r="507" spans="1:14" ht="13.5" thickBot="1">
      <c r="A507" s="266" t="s">
        <v>5583</v>
      </c>
      <c r="B507" s="266" t="s">
        <v>5584</v>
      </c>
      <c r="C507" s="266" t="s">
        <v>5206</v>
      </c>
      <c r="D507" s="266" t="s">
        <v>5207</v>
      </c>
      <c r="E507" s="266" t="s">
        <v>5778</v>
      </c>
      <c r="F507" s="273">
        <v>40424</v>
      </c>
      <c r="G507" s="266" t="s">
        <v>5605</v>
      </c>
      <c r="H507" s="266" t="s">
        <v>613</v>
      </c>
      <c r="I507" s="266" t="s">
        <v>3749</v>
      </c>
      <c r="J507" s="266" t="s">
        <v>614</v>
      </c>
      <c r="K507" s="266" t="s">
        <v>615</v>
      </c>
      <c r="L507" s="273">
        <v>40424</v>
      </c>
      <c r="M507" s="274">
        <v>458.45</v>
      </c>
      <c r="N507" s="274">
        <v>573.05999999999995</v>
      </c>
    </row>
    <row r="508" spans="1:14" ht="13.5" thickBot="1">
      <c r="A508" s="266" t="s">
        <v>5583</v>
      </c>
      <c r="B508" s="266" t="s">
        <v>5584</v>
      </c>
      <c r="C508" s="266" t="s">
        <v>5206</v>
      </c>
      <c r="D508" s="266" t="s">
        <v>5207</v>
      </c>
      <c r="E508" s="266" t="s">
        <v>5778</v>
      </c>
      <c r="F508" s="273">
        <v>40456</v>
      </c>
      <c r="G508" s="266" t="s">
        <v>5605</v>
      </c>
      <c r="H508" s="266" t="s">
        <v>616</v>
      </c>
      <c r="I508" s="266" t="s">
        <v>3749</v>
      </c>
      <c r="J508" s="266" t="s">
        <v>617</v>
      </c>
      <c r="K508" s="266" t="s">
        <v>618</v>
      </c>
      <c r="L508" s="273">
        <v>40456</v>
      </c>
      <c r="M508" s="274">
        <v>492.65</v>
      </c>
      <c r="N508" s="274">
        <v>615.80999999999995</v>
      </c>
    </row>
    <row r="509" spans="1:14" ht="13.5" thickBot="1">
      <c r="A509" s="266" t="s">
        <v>5583</v>
      </c>
      <c r="B509" s="266" t="s">
        <v>5584</v>
      </c>
      <c r="C509" s="266" t="s">
        <v>5206</v>
      </c>
      <c r="D509" s="266" t="s">
        <v>5207</v>
      </c>
      <c r="E509" s="266" t="s">
        <v>5778</v>
      </c>
      <c r="F509" s="273">
        <v>40486</v>
      </c>
      <c r="G509" s="266" t="s">
        <v>5605</v>
      </c>
      <c r="H509" s="266" t="s">
        <v>619</v>
      </c>
      <c r="I509" s="266" t="s">
        <v>3749</v>
      </c>
      <c r="J509" s="266" t="s">
        <v>620</v>
      </c>
      <c r="K509" s="266" t="s">
        <v>621</v>
      </c>
      <c r="L509" s="273">
        <v>40486</v>
      </c>
      <c r="M509" s="274">
        <v>497.85</v>
      </c>
      <c r="N509" s="274">
        <v>622.30999999999995</v>
      </c>
    </row>
    <row r="510" spans="1:14" ht="13.5" thickBot="1">
      <c r="A510" s="266" t="s">
        <v>5583</v>
      </c>
      <c r="B510" s="266" t="s">
        <v>5584</v>
      </c>
      <c r="C510" s="266" t="s">
        <v>5206</v>
      </c>
      <c r="D510" s="266" t="s">
        <v>5207</v>
      </c>
      <c r="E510" s="266" t="s">
        <v>5778</v>
      </c>
      <c r="F510" s="273">
        <v>40513</v>
      </c>
      <c r="G510" s="266" t="s">
        <v>5605</v>
      </c>
      <c r="H510" s="266" t="s">
        <v>622</v>
      </c>
      <c r="I510" s="266" t="s">
        <v>3749</v>
      </c>
      <c r="J510" s="266" t="s">
        <v>623</v>
      </c>
      <c r="K510" s="266" t="s">
        <v>624</v>
      </c>
      <c r="L510" s="273">
        <v>40513</v>
      </c>
      <c r="M510" s="274">
        <v>1036.31</v>
      </c>
      <c r="N510" s="274">
        <v>1295.3900000000001</v>
      </c>
    </row>
    <row r="511" spans="1:14" ht="13.5" thickBot="1">
      <c r="A511" s="266" t="s">
        <v>5583</v>
      </c>
      <c r="B511" s="266" t="s">
        <v>5584</v>
      </c>
      <c r="C511" s="266" t="s">
        <v>5206</v>
      </c>
      <c r="D511" s="266" t="s">
        <v>5207</v>
      </c>
      <c r="E511" s="266" t="s">
        <v>5778</v>
      </c>
      <c r="F511" s="273">
        <v>40554</v>
      </c>
      <c r="G511" s="266" t="s">
        <v>5605</v>
      </c>
      <c r="H511" s="266" t="s">
        <v>625</v>
      </c>
      <c r="I511" s="266" t="s">
        <v>3749</v>
      </c>
      <c r="J511" s="266" t="s">
        <v>626</v>
      </c>
      <c r="K511" s="266" t="s">
        <v>627</v>
      </c>
      <c r="L511" s="273">
        <v>40535</v>
      </c>
      <c r="M511" s="274">
        <v>922.23</v>
      </c>
      <c r="N511" s="274">
        <v>1152.79</v>
      </c>
    </row>
    <row r="512" spans="1:14" ht="13.5" thickBot="1">
      <c r="A512" s="266" t="s">
        <v>5583</v>
      </c>
      <c r="B512" s="266" t="s">
        <v>5584</v>
      </c>
      <c r="C512" s="266" t="s">
        <v>5206</v>
      </c>
      <c r="D512" s="266" t="s">
        <v>5207</v>
      </c>
      <c r="E512" s="266" t="s">
        <v>4553</v>
      </c>
      <c r="F512" s="273">
        <v>40203</v>
      </c>
      <c r="G512" s="266" t="s">
        <v>5605</v>
      </c>
      <c r="H512" s="266" t="s">
        <v>628</v>
      </c>
      <c r="I512" s="266" t="s">
        <v>3749</v>
      </c>
      <c r="J512" s="266" t="s">
        <v>629</v>
      </c>
      <c r="K512" s="266" t="s">
        <v>630</v>
      </c>
      <c r="L512" s="273">
        <v>40203</v>
      </c>
      <c r="M512" s="274">
        <v>258.73</v>
      </c>
      <c r="N512" s="274">
        <v>323.41000000000003</v>
      </c>
    </row>
    <row r="513" spans="1:14" ht="13.5" thickBot="1">
      <c r="A513" s="266" t="s">
        <v>5583</v>
      </c>
      <c r="B513" s="266" t="s">
        <v>5584</v>
      </c>
      <c r="C513" s="266" t="s">
        <v>5206</v>
      </c>
      <c r="D513" s="266" t="s">
        <v>5207</v>
      </c>
      <c r="E513" s="266" t="s">
        <v>4553</v>
      </c>
      <c r="F513" s="273">
        <v>40203</v>
      </c>
      <c r="G513" s="266" t="s">
        <v>5605</v>
      </c>
      <c r="H513" s="266" t="s">
        <v>631</v>
      </c>
      <c r="I513" s="266" t="s">
        <v>3749</v>
      </c>
      <c r="J513" s="266" t="s">
        <v>632</v>
      </c>
      <c r="K513" s="266" t="s">
        <v>630</v>
      </c>
      <c r="L513" s="273">
        <v>40203</v>
      </c>
      <c r="M513" s="274">
        <v>171.23</v>
      </c>
      <c r="N513" s="274">
        <v>214.04</v>
      </c>
    </row>
    <row r="514" spans="1:14" ht="13.5" thickBot="1">
      <c r="A514" s="266" t="s">
        <v>5583</v>
      </c>
      <c r="B514" s="266" t="s">
        <v>5584</v>
      </c>
      <c r="C514" s="266" t="s">
        <v>5206</v>
      </c>
      <c r="D514" s="266" t="s">
        <v>5207</v>
      </c>
      <c r="E514" s="266" t="s">
        <v>4553</v>
      </c>
      <c r="F514" s="273">
        <v>40203</v>
      </c>
      <c r="G514" s="266" t="s">
        <v>5605</v>
      </c>
      <c r="H514" s="266" t="s">
        <v>633</v>
      </c>
      <c r="I514" s="266" t="s">
        <v>3749</v>
      </c>
      <c r="J514" s="266" t="s">
        <v>634</v>
      </c>
      <c r="K514" s="266" t="s">
        <v>630</v>
      </c>
      <c r="L514" s="273">
        <v>40203</v>
      </c>
      <c r="M514" s="274">
        <v>152.13999999999999</v>
      </c>
      <c r="N514" s="274">
        <v>190.18</v>
      </c>
    </row>
    <row r="515" spans="1:14" ht="13.5" thickBot="1">
      <c r="A515" s="266" t="s">
        <v>5583</v>
      </c>
      <c r="B515" s="266" t="s">
        <v>5584</v>
      </c>
      <c r="C515" s="266" t="s">
        <v>5206</v>
      </c>
      <c r="D515" s="266" t="s">
        <v>5207</v>
      </c>
      <c r="E515" s="266" t="s">
        <v>4553</v>
      </c>
      <c r="F515" s="273">
        <v>40203</v>
      </c>
      <c r="G515" s="266" t="s">
        <v>5605</v>
      </c>
      <c r="H515" s="266" t="s">
        <v>635</v>
      </c>
      <c r="I515" s="266" t="s">
        <v>3749</v>
      </c>
      <c r="J515" s="266" t="s">
        <v>636</v>
      </c>
      <c r="K515" s="266" t="s">
        <v>630</v>
      </c>
      <c r="L515" s="273">
        <v>40203</v>
      </c>
      <c r="M515" s="274">
        <v>231.05</v>
      </c>
      <c r="N515" s="274">
        <v>288.81</v>
      </c>
    </row>
    <row r="516" spans="1:14" ht="13.5" thickBot="1">
      <c r="A516" s="266" t="s">
        <v>5583</v>
      </c>
      <c r="B516" s="266" t="s">
        <v>5584</v>
      </c>
      <c r="C516" s="266" t="s">
        <v>5206</v>
      </c>
      <c r="D516" s="266" t="s">
        <v>5207</v>
      </c>
      <c r="E516" s="266" t="s">
        <v>4553</v>
      </c>
      <c r="F516" s="273">
        <v>40203</v>
      </c>
      <c r="G516" s="266" t="s">
        <v>5605</v>
      </c>
      <c r="H516" s="266" t="s">
        <v>637</v>
      </c>
      <c r="I516" s="266" t="s">
        <v>3749</v>
      </c>
      <c r="J516" s="266" t="s">
        <v>638</v>
      </c>
      <c r="K516" s="266" t="s">
        <v>630</v>
      </c>
      <c r="L516" s="273">
        <v>40203</v>
      </c>
      <c r="M516" s="274">
        <v>248.55</v>
      </c>
      <c r="N516" s="274">
        <v>310.69</v>
      </c>
    </row>
    <row r="517" spans="1:14" ht="13.5" thickBot="1">
      <c r="A517" s="266" t="s">
        <v>5583</v>
      </c>
      <c r="B517" s="266" t="s">
        <v>5584</v>
      </c>
      <c r="C517" s="266" t="s">
        <v>5206</v>
      </c>
      <c r="D517" s="266" t="s">
        <v>5207</v>
      </c>
      <c r="E517" s="266" t="s">
        <v>4553</v>
      </c>
      <c r="F517" s="273">
        <v>40231</v>
      </c>
      <c r="G517" s="266" t="s">
        <v>5605</v>
      </c>
      <c r="H517" s="266" t="s">
        <v>639</v>
      </c>
      <c r="I517" s="266" t="s">
        <v>3749</v>
      </c>
      <c r="J517" s="266" t="s">
        <v>640</v>
      </c>
      <c r="K517" s="266" t="s">
        <v>641</v>
      </c>
      <c r="L517" s="273">
        <v>40231</v>
      </c>
      <c r="M517" s="274">
        <v>249.12</v>
      </c>
      <c r="N517" s="274">
        <v>311.39999999999998</v>
      </c>
    </row>
    <row r="518" spans="1:14" ht="13.5" thickBot="1">
      <c r="A518" s="266" t="s">
        <v>5583</v>
      </c>
      <c r="B518" s="266" t="s">
        <v>5584</v>
      </c>
      <c r="C518" s="266" t="s">
        <v>5206</v>
      </c>
      <c r="D518" s="266" t="s">
        <v>5207</v>
      </c>
      <c r="E518" s="266" t="s">
        <v>4553</v>
      </c>
      <c r="F518" s="273">
        <v>40231</v>
      </c>
      <c r="G518" s="266" t="s">
        <v>5605</v>
      </c>
      <c r="H518" s="266" t="s">
        <v>642</v>
      </c>
      <c r="I518" s="266" t="s">
        <v>3749</v>
      </c>
      <c r="J518" s="266" t="s">
        <v>643</v>
      </c>
      <c r="K518" s="266" t="s">
        <v>641</v>
      </c>
      <c r="L518" s="273">
        <v>40231</v>
      </c>
      <c r="M518" s="274">
        <v>162.57</v>
      </c>
      <c r="N518" s="274">
        <v>203.21</v>
      </c>
    </row>
    <row r="519" spans="1:14" ht="13.5" thickBot="1">
      <c r="A519" s="266" t="s">
        <v>5583</v>
      </c>
      <c r="B519" s="266" t="s">
        <v>5584</v>
      </c>
      <c r="C519" s="266" t="s">
        <v>5206</v>
      </c>
      <c r="D519" s="266" t="s">
        <v>5207</v>
      </c>
      <c r="E519" s="266" t="s">
        <v>4553</v>
      </c>
      <c r="F519" s="273">
        <v>40290</v>
      </c>
      <c r="G519" s="266" t="s">
        <v>5605</v>
      </c>
      <c r="H519" s="266" t="s">
        <v>644</v>
      </c>
      <c r="I519" s="266" t="s">
        <v>3749</v>
      </c>
      <c r="J519" s="266" t="s">
        <v>645</v>
      </c>
      <c r="K519" s="266" t="s">
        <v>646</v>
      </c>
      <c r="L519" s="273">
        <v>40290</v>
      </c>
      <c r="M519" s="274">
        <v>686.98</v>
      </c>
      <c r="N519" s="274">
        <v>858.73</v>
      </c>
    </row>
    <row r="520" spans="1:14" ht="13.5" thickBot="1">
      <c r="A520" s="266" t="s">
        <v>5583</v>
      </c>
      <c r="B520" s="266" t="s">
        <v>5584</v>
      </c>
      <c r="C520" s="266" t="s">
        <v>5206</v>
      </c>
      <c r="D520" s="266" t="s">
        <v>5207</v>
      </c>
      <c r="E520" s="266" t="s">
        <v>4553</v>
      </c>
      <c r="F520" s="273">
        <v>40297</v>
      </c>
      <c r="G520" s="266" t="s">
        <v>5605</v>
      </c>
      <c r="H520" s="266" t="s">
        <v>647</v>
      </c>
      <c r="I520" s="266" t="s">
        <v>3749</v>
      </c>
      <c r="J520" s="266" t="s">
        <v>648</v>
      </c>
      <c r="K520" s="266" t="s">
        <v>649</v>
      </c>
      <c r="L520" s="273">
        <v>40297</v>
      </c>
      <c r="M520" s="274">
        <v>530.61</v>
      </c>
      <c r="N520" s="274">
        <v>663.26</v>
      </c>
    </row>
    <row r="521" spans="1:14" ht="13.5" thickBot="1">
      <c r="A521" s="266" t="s">
        <v>5583</v>
      </c>
      <c r="B521" s="266" t="s">
        <v>5584</v>
      </c>
      <c r="C521" s="266" t="s">
        <v>5206</v>
      </c>
      <c r="D521" s="266" t="s">
        <v>5207</v>
      </c>
      <c r="E521" s="266" t="s">
        <v>4553</v>
      </c>
      <c r="F521" s="273">
        <v>40336</v>
      </c>
      <c r="G521" s="266" t="s">
        <v>5605</v>
      </c>
      <c r="H521" s="266" t="s">
        <v>650</v>
      </c>
      <c r="I521" s="266" t="s">
        <v>3749</v>
      </c>
      <c r="J521" s="266" t="s">
        <v>651</v>
      </c>
      <c r="K521" s="266" t="s">
        <v>652</v>
      </c>
      <c r="L521" s="273">
        <v>40336</v>
      </c>
      <c r="M521" s="274">
        <v>546.82000000000005</v>
      </c>
      <c r="N521" s="274">
        <v>683.53</v>
      </c>
    </row>
    <row r="522" spans="1:14" ht="13.5" thickBot="1">
      <c r="A522" s="266" t="s">
        <v>5583</v>
      </c>
      <c r="B522" s="266" t="s">
        <v>5584</v>
      </c>
      <c r="C522" s="266" t="s">
        <v>5206</v>
      </c>
      <c r="D522" s="266" t="s">
        <v>5207</v>
      </c>
      <c r="E522" s="266" t="s">
        <v>4553</v>
      </c>
      <c r="F522" s="273">
        <v>40354</v>
      </c>
      <c r="G522" s="266" t="s">
        <v>5605</v>
      </c>
      <c r="H522" s="266" t="s">
        <v>653</v>
      </c>
      <c r="I522" s="266" t="s">
        <v>3749</v>
      </c>
      <c r="J522" s="266" t="s">
        <v>654</v>
      </c>
      <c r="K522" s="266" t="s">
        <v>655</v>
      </c>
      <c r="L522" s="273">
        <v>40354</v>
      </c>
      <c r="M522" s="274">
        <v>402.63</v>
      </c>
      <c r="N522" s="274">
        <v>503.29</v>
      </c>
    </row>
    <row r="523" spans="1:14" ht="13.5" thickBot="1">
      <c r="A523" s="266" t="s">
        <v>5583</v>
      </c>
      <c r="B523" s="266" t="s">
        <v>5584</v>
      </c>
      <c r="C523" s="266" t="s">
        <v>5206</v>
      </c>
      <c r="D523" s="266" t="s">
        <v>5207</v>
      </c>
      <c r="E523" s="266" t="s">
        <v>4553</v>
      </c>
      <c r="F523" s="273">
        <v>40354</v>
      </c>
      <c r="G523" s="266" t="s">
        <v>5605</v>
      </c>
      <c r="H523" s="266" t="s">
        <v>656</v>
      </c>
      <c r="I523" s="266" t="s">
        <v>3749</v>
      </c>
      <c r="J523" s="266" t="s">
        <v>657</v>
      </c>
      <c r="K523" s="266" t="s">
        <v>658</v>
      </c>
      <c r="L523" s="273">
        <v>40354</v>
      </c>
      <c r="M523" s="274">
        <v>506.18</v>
      </c>
      <c r="N523" s="274">
        <v>632.73</v>
      </c>
    </row>
    <row r="524" spans="1:14" ht="13.5" thickBot="1">
      <c r="A524" s="266" t="s">
        <v>5583</v>
      </c>
      <c r="B524" s="266" t="s">
        <v>5584</v>
      </c>
      <c r="C524" s="266" t="s">
        <v>5206</v>
      </c>
      <c r="D524" s="266" t="s">
        <v>5207</v>
      </c>
      <c r="E524" s="266" t="s">
        <v>4553</v>
      </c>
      <c r="F524" s="273">
        <v>40413</v>
      </c>
      <c r="G524" s="266" t="s">
        <v>5605</v>
      </c>
      <c r="H524" s="266" t="s">
        <v>659</v>
      </c>
      <c r="I524" s="266" t="s">
        <v>3749</v>
      </c>
      <c r="J524" s="266" t="s">
        <v>660</v>
      </c>
      <c r="K524" s="266" t="s">
        <v>661</v>
      </c>
      <c r="L524" s="273">
        <v>40413</v>
      </c>
      <c r="M524" s="274">
        <v>1263.96</v>
      </c>
      <c r="N524" s="274">
        <v>1579.95</v>
      </c>
    </row>
    <row r="525" spans="1:14" ht="13.5" thickBot="1">
      <c r="A525" s="266" t="s">
        <v>5583</v>
      </c>
      <c r="B525" s="266" t="s">
        <v>5584</v>
      </c>
      <c r="C525" s="266" t="s">
        <v>5206</v>
      </c>
      <c r="D525" s="266" t="s">
        <v>5207</v>
      </c>
      <c r="E525" s="266" t="s">
        <v>4553</v>
      </c>
      <c r="F525" s="273">
        <v>40424</v>
      </c>
      <c r="G525" s="266" t="s">
        <v>5605</v>
      </c>
      <c r="H525" s="266" t="s">
        <v>662</v>
      </c>
      <c r="I525" s="266" t="s">
        <v>663</v>
      </c>
      <c r="J525" s="266" t="s">
        <v>664</v>
      </c>
      <c r="K525" s="266" t="s">
        <v>665</v>
      </c>
      <c r="L525" s="273">
        <v>40424</v>
      </c>
      <c r="M525" s="274">
        <v>700.31</v>
      </c>
      <c r="N525" s="274">
        <v>875.39</v>
      </c>
    </row>
    <row r="526" spans="1:14" ht="13.5" thickBot="1">
      <c r="A526" s="266" t="s">
        <v>5583</v>
      </c>
      <c r="B526" s="266" t="s">
        <v>5584</v>
      </c>
      <c r="C526" s="266" t="s">
        <v>5206</v>
      </c>
      <c r="D526" s="266" t="s">
        <v>5207</v>
      </c>
      <c r="E526" s="266" t="s">
        <v>4553</v>
      </c>
      <c r="F526" s="273">
        <v>40456</v>
      </c>
      <c r="G526" s="266" t="s">
        <v>5605</v>
      </c>
      <c r="H526" s="266" t="s">
        <v>666</v>
      </c>
      <c r="I526" s="266" t="s">
        <v>663</v>
      </c>
      <c r="J526" s="266" t="s">
        <v>667</v>
      </c>
      <c r="K526" s="266" t="s">
        <v>668</v>
      </c>
      <c r="L526" s="273">
        <v>40456</v>
      </c>
      <c r="M526" s="274">
        <v>1264.0999999999999</v>
      </c>
      <c r="N526" s="274">
        <v>1580.13</v>
      </c>
    </row>
    <row r="527" spans="1:14" ht="13.5" thickBot="1">
      <c r="A527" s="266" t="s">
        <v>5583</v>
      </c>
      <c r="B527" s="266" t="s">
        <v>5584</v>
      </c>
      <c r="C527" s="266" t="s">
        <v>5206</v>
      </c>
      <c r="D527" s="266" t="s">
        <v>5207</v>
      </c>
      <c r="E527" s="266" t="s">
        <v>4553</v>
      </c>
      <c r="F527" s="273">
        <v>40486</v>
      </c>
      <c r="G527" s="266" t="s">
        <v>5605</v>
      </c>
      <c r="H527" s="266" t="s">
        <v>669</v>
      </c>
      <c r="I527" s="266" t="s">
        <v>663</v>
      </c>
      <c r="J527" s="266" t="s">
        <v>670</v>
      </c>
      <c r="K527" s="266" t="s">
        <v>671</v>
      </c>
      <c r="L527" s="273">
        <v>40486</v>
      </c>
      <c r="M527" s="274">
        <v>1258.77</v>
      </c>
      <c r="N527" s="274">
        <v>1573.46</v>
      </c>
    </row>
    <row r="528" spans="1:14" ht="13.5" thickBot="1">
      <c r="A528" s="266" t="s">
        <v>5583</v>
      </c>
      <c r="B528" s="266" t="s">
        <v>5584</v>
      </c>
      <c r="C528" s="266" t="s">
        <v>5206</v>
      </c>
      <c r="D528" s="266" t="s">
        <v>5207</v>
      </c>
      <c r="E528" s="266" t="s">
        <v>4553</v>
      </c>
      <c r="F528" s="273">
        <v>40513</v>
      </c>
      <c r="G528" s="266" t="s">
        <v>5605</v>
      </c>
      <c r="H528" s="266" t="s">
        <v>672</v>
      </c>
      <c r="I528" s="266" t="s">
        <v>895</v>
      </c>
      <c r="J528" s="266" t="s">
        <v>673</v>
      </c>
      <c r="K528" s="266" t="s">
        <v>4815</v>
      </c>
      <c r="L528" s="273">
        <v>40513</v>
      </c>
      <c r="M528" s="274">
        <v>1126.46</v>
      </c>
      <c r="N528" s="274">
        <v>1408.08</v>
      </c>
    </row>
    <row r="529" spans="1:14" ht="13.5" thickBot="1">
      <c r="A529" s="266" t="s">
        <v>5583</v>
      </c>
      <c r="B529" s="266" t="s">
        <v>5584</v>
      </c>
      <c r="C529" s="266" t="s">
        <v>5206</v>
      </c>
      <c r="D529" s="266" t="s">
        <v>5207</v>
      </c>
      <c r="E529" s="266" t="s">
        <v>4553</v>
      </c>
      <c r="F529" s="273">
        <v>40554</v>
      </c>
      <c r="G529" s="266" t="s">
        <v>5605</v>
      </c>
      <c r="H529" s="266" t="s">
        <v>674</v>
      </c>
      <c r="I529" s="266" t="s">
        <v>895</v>
      </c>
      <c r="J529" s="266" t="s">
        <v>675</v>
      </c>
      <c r="K529" s="266" t="s">
        <v>676</v>
      </c>
      <c r="L529" s="273">
        <v>40534</v>
      </c>
      <c r="M529" s="274">
        <v>1096.73</v>
      </c>
      <c r="N529" s="274">
        <v>1370.91</v>
      </c>
    </row>
    <row r="530" spans="1:14" ht="13.5" thickBot="1">
      <c r="A530" s="266" t="s">
        <v>5583</v>
      </c>
      <c r="B530" s="266" t="s">
        <v>5584</v>
      </c>
      <c r="C530" s="266" t="s">
        <v>3185</v>
      </c>
      <c r="D530" s="266" t="s">
        <v>3186</v>
      </c>
      <c r="E530" s="266" t="s">
        <v>2915</v>
      </c>
      <c r="F530" s="273">
        <v>40354</v>
      </c>
      <c r="G530" s="266" t="s">
        <v>5625</v>
      </c>
      <c r="H530" s="266" t="s">
        <v>677</v>
      </c>
      <c r="I530" s="266" t="s">
        <v>3171</v>
      </c>
      <c r="J530" s="266" t="s">
        <v>5589</v>
      </c>
      <c r="K530" s="266" t="s">
        <v>678</v>
      </c>
      <c r="L530" s="273">
        <v>40354</v>
      </c>
      <c r="M530" s="274">
        <v>80.61</v>
      </c>
      <c r="N530" s="274">
        <v>100.76</v>
      </c>
    </row>
    <row r="531" spans="1:14" ht="13.5" thickBot="1">
      <c r="A531" s="266" t="s">
        <v>5583</v>
      </c>
      <c r="B531" s="266" t="s">
        <v>5584</v>
      </c>
      <c r="C531" s="266" t="s">
        <v>3185</v>
      </c>
      <c r="D531" s="266" t="s">
        <v>3186</v>
      </c>
      <c r="E531" s="266" t="s">
        <v>5778</v>
      </c>
      <c r="F531" s="273">
        <v>40290</v>
      </c>
      <c r="G531" s="266" t="s">
        <v>5605</v>
      </c>
      <c r="H531" s="266" t="s">
        <v>679</v>
      </c>
      <c r="I531" s="266" t="s">
        <v>3749</v>
      </c>
      <c r="J531" s="266" t="s">
        <v>680</v>
      </c>
      <c r="K531" s="266" t="s">
        <v>681</v>
      </c>
      <c r="L531" s="273">
        <v>40290</v>
      </c>
      <c r="M531" s="274">
        <v>790.86</v>
      </c>
      <c r="N531" s="274">
        <v>988.58</v>
      </c>
    </row>
    <row r="532" spans="1:14" ht="13.5" thickBot="1">
      <c r="A532" s="266" t="s">
        <v>5583</v>
      </c>
      <c r="B532" s="266" t="s">
        <v>5584</v>
      </c>
      <c r="C532" s="266" t="s">
        <v>3185</v>
      </c>
      <c r="D532" s="266" t="s">
        <v>3186</v>
      </c>
      <c r="E532" s="266" t="s">
        <v>4553</v>
      </c>
      <c r="F532" s="273">
        <v>40254</v>
      </c>
      <c r="G532" s="266" t="s">
        <v>5605</v>
      </c>
      <c r="H532" s="266" t="s">
        <v>682</v>
      </c>
      <c r="I532" s="266" t="s">
        <v>2231</v>
      </c>
      <c r="J532" s="266" t="s">
        <v>683</v>
      </c>
      <c r="K532" s="266" t="s">
        <v>684</v>
      </c>
      <c r="L532" s="273">
        <v>40254</v>
      </c>
      <c r="M532" s="274">
        <v>3462.99</v>
      </c>
      <c r="N532" s="274">
        <v>4328.74</v>
      </c>
    </row>
    <row r="533" spans="1:14" ht="13.5" thickBot="1">
      <c r="A533" s="266" t="s">
        <v>5583</v>
      </c>
      <c r="B533" s="266" t="s">
        <v>5584</v>
      </c>
      <c r="C533" s="266" t="s">
        <v>3185</v>
      </c>
      <c r="D533" s="266" t="s">
        <v>3186</v>
      </c>
      <c r="E533" s="266" t="s">
        <v>4553</v>
      </c>
      <c r="F533" s="273">
        <v>40256</v>
      </c>
      <c r="G533" s="266" t="s">
        <v>5605</v>
      </c>
      <c r="H533" s="266" t="s">
        <v>685</v>
      </c>
      <c r="I533" s="266" t="s">
        <v>2231</v>
      </c>
      <c r="J533" s="266" t="s">
        <v>686</v>
      </c>
      <c r="K533" s="266" t="s">
        <v>687</v>
      </c>
      <c r="L533" s="273">
        <v>40256</v>
      </c>
      <c r="M533" s="274">
        <v>3736.31</v>
      </c>
      <c r="N533" s="274">
        <v>4670.3900000000003</v>
      </c>
    </row>
    <row r="534" spans="1:14" ht="13.5" thickBot="1">
      <c r="A534" s="266" t="s">
        <v>5583</v>
      </c>
      <c r="B534" s="266" t="s">
        <v>5584</v>
      </c>
      <c r="C534" s="266" t="s">
        <v>3185</v>
      </c>
      <c r="D534" s="266" t="s">
        <v>3186</v>
      </c>
      <c r="E534" s="266" t="s">
        <v>4553</v>
      </c>
      <c r="F534" s="273">
        <v>40294</v>
      </c>
      <c r="G534" s="266" t="s">
        <v>5605</v>
      </c>
      <c r="H534" s="266" t="s">
        <v>688</v>
      </c>
      <c r="I534" s="266" t="s">
        <v>2231</v>
      </c>
      <c r="J534" s="266" t="s">
        <v>689</v>
      </c>
      <c r="K534" s="266" t="s">
        <v>690</v>
      </c>
      <c r="L534" s="273">
        <v>40294</v>
      </c>
      <c r="M534" s="274">
        <v>6417.69</v>
      </c>
      <c r="N534" s="274">
        <v>8022.11</v>
      </c>
    </row>
    <row r="535" spans="1:14" ht="13.5" thickBot="1">
      <c r="A535" s="266" t="s">
        <v>5583</v>
      </c>
      <c r="B535" s="266" t="s">
        <v>5584</v>
      </c>
      <c r="C535" s="266" t="s">
        <v>3185</v>
      </c>
      <c r="D535" s="266" t="s">
        <v>3186</v>
      </c>
      <c r="E535" s="266" t="s">
        <v>4553</v>
      </c>
      <c r="F535" s="273">
        <v>40297</v>
      </c>
      <c r="G535" s="266" t="s">
        <v>5605</v>
      </c>
      <c r="H535" s="266" t="s">
        <v>691</v>
      </c>
      <c r="I535" s="266" t="s">
        <v>2231</v>
      </c>
      <c r="J535" s="266" t="s">
        <v>692</v>
      </c>
      <c r="K535" s="266" t="s">
        <v>693</v>
      </c>
      <c r="L535" s="273">
        <v>40297</v>
      </c>
      <c r="M535" s="274">
        <v>3728.88</v>
      </c>
      <c r="N535" s="274">
        <v>4661.1000000000004</v>
      </c>
    </row>
    <row r="536" spans="1:14" ht="13.5" thickBot="1">
      <c r="A536" s="266" t="s">
        <v>5583</v>
      </c>
      <c r="B536" s="266" t="s">
        <v>5584</v>
      </c>
      <c r="C536" s="266" t="s">
        <v>3185</v>
      </c>
      <c r="D536" s="266" t="s">
        <v>3186</v>
      </c>
      <c r="E536" s="266" t="s">
        <v>4553</v>
      </c>
      <c r="F536" s="273">
        <v>40329</v>
      </c>
      <c r="G536" s="266" t="s">
        <v>5605</v>
      </c>
      <c r="H536" s="266" t="s">
        <v>694</v>
      </c>
      <c r="I536" s="266" t="s">
        <v>2231</v>
      </c>
      <c r="J536" s="266" t="s">
        <v>695</v>
      </c>
      <c r="K536" s="266" t="s">
        <v>696</v>
      </c>
      <c r="L536" s="273">
        <v>40329</v>
      </c>
      <c r="M536" s="274">
        <v>3816.25</v>
      </c>
      <c r="N536" s="274">
        <v>4770.3100000000004</v>
      </c>
    </row>
    <row r="537" spans="1:14" ht="13.5" thickBot="1">
      <c r="A537" s="266" t="s">
        <v>5583</v>
      </c>
      <c r="B537" s="266" t="s">
        <v>5584</v>
      </c>
      <c r="C537" s="266" t="s">
        <v>3185</v>
      </c>
      <c r="D537" s="266" t="s">
        <v>3186</v>
      </c>
      <c r="E537" s="266" t="s">
        <v>4553</v>
      </c>
      <c r="F537" s="273">
        <v>40351</v>
      </c>
      <c r="G537" s="266" t="s">
        <v>5605</v>
      </c>
      <c r="H537" s="266" t="s">
        <v>697</v>
      </c>
      <c r="I537" s="266" t="s">
        <v>2231</v>
      </c>
      <c r="J537" s="266" t="s">
        <v>698</v>
      </c>
      <c r="K537" s="266" t="s">
        <v>699</v>
      </c>
      <c r="L537" s="273">
        <v>40351</v>
      </c>
      <c r="M537" s="274">
        <v>1857.2</v>
      </c>
      <c r="N537" s="274">
        <v>2321.5</v>
      </c>
    </row>
    <row r="538" spans="1:14" ht="13.5" thickBot="1">
      <c r="A538" s="266" t="s">
        <v>5583</v>
      </c>
      <c r="B538" s="266" t="s">
        <v>5584</v>
      </c>
      <c r="C538" s="266" t="s">
        <v>3185</v>
      </c>
      <c r="D538" s="266" t="s">
        <v>3186</v>
      </c>
      <c r="E538" s="266" t="s">
        <v>4553</v>
      </c>
      <c r="F538" s="273">
        <v>40352</v>
      </c>
      <c r="G538" s="266" t="s">
        <v>5605</v>
      </c>
      <c r="H538" s="266" t="s">
        <v>700</v>
      </c>
      <c r="I538" s="266" t="s">
        <v>2231</v>
      </c>
      <c r="J538" s="266" t="s">
        <v>701</v>
      </c>
      <c r="K538" s="266" t="s">
        <v>702</v>
      </c>
      <c r="L538" s="273">
        <v>40352</v>
      </c>
      <c r="M538" s="274">
        <v>2880.55</v>
      </c>
      <c r="N538" s="274">
        <v>3600.69</v>
      </c>
    </row>
    <row r="539" spans="1:14" ht="13.5" thickBot="1">
      <c r="A539" s="266" t="s">
        <v>5583</v>
      </c>
      <c r="B539" s="266" t="s">
        <v>5584</v>
      </c>
      <c r="C539" s="266" t="s">
        <v>3185</v>
      </c>
      <c r="D539" s="266" t="s">
        <v>3186</v>
      </c>
      <c r="E539" s="266" t="s">
        <v>4553</v>
      </c>
      <c r="F539" s="273">
        <v>40395</v>
      </c>
      <c r="G539" s="266" t="s">
        <v>5605</v>
      </c>
      <c r="H539" s="266" t="s">
        <v>703</v>
      </c>
      <c r="I539" s="266" t="s">
        <v>2231</v>
      </c>
      <c r="J539" s="266" t="s">
        <v>704</v>
      </c>
      <c r="K539" s="266" t="s">
        <v>705</v>
      </c>
      <c r="L539" s="273">
        <v>40395</v>
      </c>
      <c r="M539" s="274">
        <v>3718.73</v>
      </c>
      <c r="N539" s="274">
        <v>4648.41</v>
      </c>
    </row>
    <row r="540" spans="1:14" ht="13.5" thickBot="1">
      <c r="A540" s="266" t="s">
        <v>5583</v>
      </c>
      <c r="B540" s="266" t="s">
        <v>5584</v>
      </c>
      <c r="C540" s="266" t="s">
        <v>3185</v>
      </c>
      <c r="D540" s="266" t="s">
        <v>3186</v>
      </c>
      <c r="E540" s="266" t="s">
        <v>4553</v>
      </c>
      <c r="F540" s="273">
        <v>40417</v>
      </c>
      <c r="G540" s="266" t="s">
        <v>5605</v>
      </c>
      <c r="H540" s="266" t="s">
        <v>706</v>
      </c>
      <c r="I540" s="266" t="s">
        <v>2231</v>
      </c>
      <c r="J540" s="266" t="s">
        <v>707</v>
      </c>
      <c r="K540" s="266" t="s">
        <v>708</v>
      </c>
      <c r="L540" s="273">
        <v>40417</v>
      </c>
      <c r="M540" s="274">
        <v>4046.21</v>
      </c>
      <c r="N540" s="274">
        <v>5057.76</v>
      </c>
    </row>
    <row r="541" spans="1:14" ht="13.5" thickBot="1">
      <c r="A541" s="266" t="s">
        <v>5583</v>
      </c>
      <c r="B541" s="266" t="s">
        <v>5584</v>
      </c>
      <c r="C541" s="266" t="s">
        <v>3185</v>
      </c>
      <c r="D541" s="266" t="s">
        <v>3186</v>
      </c>
      <c r="E541" s="266" t="s">
        <v>4553</v>
      </c>
      <c r="F541" s="273">
        <v>40449</v>
      </c>
      <c r="G541" s="266" t="s">
        <v>5605</v>
      </c>
      <c r="H541" s="266" t="s">
        <v>709</v>
      </c>
      <c r="I541" s="266" t="s">
        <v>2231</v>
      </c>
      <c r="J541" s="266" t="s">
        <v>710</v>
      </c>
      <c r="K541" s="266" t="s">
        <v>711</v>
      </c>
      <c r="L541" s="273">
        <v>40449</v>
      </c>
      <c r="M541" s="274">
        <v>4845.75</v>
      </c>
      <c r="N541" s="274">
        <v>6057.19</v>
      </c>
    </row>
    <row r="542" spans="1:14" ht="13.5" thickBot="1">
      <c r="A542" s="266" t="s">
        <v>5583</v>
      </c>
      <c r="B542" s="266" t="s">
        <v>5584</v>
      </c>
      <c r="C542" s="266" t="s">
        <v>3185</v>
      </c>
      <c r="D542" s="266" t="s">
        <v>3186</v>
      </c>
      <c r="E542" s="266" t="s">
        <v>4553</v>
      </c>
      <c r="F542" s="273">
        <v>40480</v>
      </c>
      <c r="G542" s="266" t="s">
        <v>5605</v>
      </c>
      <c r="H542" s="266" t="s">
        <v>712</v>
      </c>
      <c r="I542" s="266" t="s">
        <v>2231</v>
      </c>
      <c r="J542" s="266" t="s">
        <v>713</v>
      </c>
      <c r="K542" s="266" t="s">
        <v>714</v>
      </c>
      <c r="L542" s="273">
        <v>40480</v>
      </c>
      <c r="M542" s="274">
        <v>5063.68</v>
      </c>
      <c r="N542" s="274">
        <v>6329.6</v>
      </c>
    </row>
    <row r="543" spans="1:14" ht="13.5" thickBot="1">
      <c r="A543" s="266" t="s">
        <v>5583</v>
      </c>
      <c r="B543" s="266" t="s">
        <v>5584</v>
      </c>
      <c r="C543" s="266" t="s">
        <v>3185</v>
      </c>
      <c r="D543" s="266" t="s">
        <v>3186</v>
      </c>
      <c r="E543" s="266" t="s">
        <v>4553</v>
      </c>
      <c r="F543" s="273">
        <v>40513</v>
      </c>
      <c r="G543" s="266" t="s">
        <v>5605</v>
      </c>
      <c r="H543" s="266" t="s">
        <v>715</v>
      </c>
      <c r="I543" s="266" t="s">
        <v>2231</v>
      </c>
      <c r="J543" s="266" t="s">
        <v>716</v>
      </c>
      <c r="K543" s="266" t="s">
        <v>4818</v>
      </c>
      <c r="L543" s="273">
        <v>40513</v>
      </c>
      <c r="M543" s="274">
        <v>5971.75</v>
      </c>
      <c r="N543" s="274">
        <v>7464.69</v>
      </c>
    </row>
    <row r="544" spans="1:14" ht="13.5" thickBot="1">
      <c r="A544" s="266" t="s">
        <v>5583</v>
      </c>
      <c r="B544" s="266" t="s">
        <v>5584</v>
      </c>
      <c r="C544" s="266" t="s">
        <v>3185</v>
      </c>
      <c r="D544" s="266" t="s">
        <v>3186</v>
      </c>
      <c r="E544" s="266" t="s">
        <v>4553</v>
      </c>
      <c r="F544" s="273">
        <v>40547</v>
      </c>
      <c r="G544" s="266" t="s">
        <v>5605</v>
      </c>
      <c r="H544" s="266" t="s">
        <v>717</v>
      </c>
      <c r="I544" s="266" t="s">
        <v>2231</v>
      </c>
      <c r="J544" s="266" t="s">
        <v>718</v>
      </c>
      <c r="K544" s="266" t="s">
        <v>719</v>
      </c>
      <c r="L544" s="273">
        <v>40534</v>
      </c>
      <c r="M544" s="274">
        <v>4742.22</v>
      </c>
      <c r="N544" s="274">
        <v>5927.78</v>
      </c>
    </row>
    <row r="545" spans="1:16" ht="13.5" thickBot="1">
      <c r="A545" s="266"/>
      <c r="B545" s="266"/>
      <c r="C545" s="266"/>
      <c r="D545" s="266"/>
      <c r="E545" s="266"/>
      <c r="F545" s="273"/>
      <c r="G545" s="266"/>
      <c r="H545" s="266"/>
      <c r="I545" s="266"/>
      <c r="J545" s="266"/>
      <c r="K545" s="266"/>
      <c r="L545" s="273" t="s">
        <v>720</v>
      </c>
      <c r="M545" s="274"/>
      <c r="N545" s="274">
        <f>SUM(N5:N544)</f>
        <v>1986687.2099999981</v>
      </c>
      <c r="O545" s="262">
        <f>N545/10.95*2400</f>
        <v>435438292.60273933</v>
      </c>
      <c r="P545" s="262">
        <f>N594/10.95*2400</f>
        <v>498552280.5479452</v>
      </c>
    </row>
    <row r="546" spans="1:16" ht="13.5" thickBot="1">
      <c r="A546" s="266" t="s">
        <v>5583</v>
      </c>
      <c r="B546" s="266" t="s">
        <v>5584</v>
      </c>
      <c r="C546" s="266" t="s">
        <v>7490</v>
      </c>
      <c r="D546" s="266" t="s">
        <v>7491</v>
      </c>
      <c r="E546" s="266" t="s">
        <v>5585</v>
      </c>
      <c r="F546" s="273">
        <v>40499</v>
      </c>
      <c r="G546" s="266" t="s">
        <v>5586</v>
      </c>
      <c r="H546" s="266" t="s">
        <v>856</v>
      </c>
      <c r="I546" s="266" t="s">
        <v>857</v>
      </c>
      <c r="J546" s="266" t="s">
        <v>5589</v>
      </c>
      <c r="K546" s="266" t="s">
        <v>858</v>
      </c>
      <c r="L546" s="273">
        <v>40499</v>
      </c>
      <c r="M546" s="274">
        <v>4899.82</v>
      </c>
      <c r="N546" s="274">
        <v>6124.78</v>
      </c>
    </row>
    <row r="547" spans="1:16" ht="13.5" thickBot="1">
      <c r="A547" s="266" t="s">
        <v>5583</v>
      </c>
      <c r="B547" s="266" t="s">
        <v>5584</v>
      </c>
      <c r="C547" s="266" t="s">
        <v>7490</v>
      </c>
      <c r="D547" s="266" t="s">
        <v>7491</v>
      </c>
      <c r="E547" s="266" t="s">
        <v>5604</v>
      </c>
      <c r="F547" s="273">
        <v>40207</v>
      </c>
      <c r="G547" s="266" t="s">
        <v>5605</v>
      </c>
      <c r="H547" s="266" t="s">
        <v>859</v>
      </c>
      <c r="I547" s="266" t="s">
        <v>860</v>
      </c>
      <c r="J547" s="266" t="s">
        <v>861</v>
      </c>
      <c r="K547" s="266" t="s">
        <v>862</v>
      </c>
      <c r="L547" s="273">
        <v>40207</v>
      </c>
      <c r="M547" s="274">
        <v>628.52</v>
      </c>
      <c r="N547" s="274">
        <v>785.65</v>
      </c>
    </row>
    <row r="548" spans="1:16" ht="13.5" thickBot="1">
      <c r="A548" s="266" t="s">
        <v>5583</v>
      </c>
      <c r="B548" s="266" t="s">
        <v>5584</v>
      </c>
      <c r="C548" s="266" t="s">
        <v>7490</v>
      </c>
      <c r="D548" s="266" t="s">
        <v>7491</v>
      </c>
      <c r="E548" s="266" t="s">
        <v>5604</v>
      </c>
      <c r="F548" s="273">
        <v>40239</v>
      </c>
      <c r="G548" s="266" t="s">
        <v>5605</v>
      </c>
      <c r="H548" s="266" t="s">
        <v>863</v>
      </c>
      <c r="I548" s="266" t="s">
        <v>864</v>
      </c>
      <c r="J548" s="266" t="s">
        <v>865</v>
      </c>
      <c r="K548" s="266" t="s">
        <v>866</v>
      </c>
      <c r="L548" s="273">
        <v>40239</v>
      </c>
      <c r="M548" s="274">
        <v>383.02</v>
      </c>
      <c r="N548" s="274">
        <v>478.78</v>
      </c>
    </row>
    <row r="549" spans="1:16" ht="13.5" thickBot="1">
      <c r="A549" s="266" t="s">
        <v>5583</v>
      </c>
      <c r="B549" s="266" t="s">
        <v>5584</v>
      </c>
      <c r="C549" s="266" t="s">
        <v>7490</v>
      </c>
      <c r="D549" s="266" t="s">
        <v>7491</v>
      </c>
      <c r="E549" s="266" t="s">
        <v>5604</v>
      </c>
      <c r="F549" s="273">
        <v>40421</v>
      </c>
      <c r="G549" s="266" t="s">
        <v>5605</v>
      </c>
      <c r="H549" s="266" t="s">
        <v>867</v>
      </c>
      <c r="I549" s="266" t="s">
        <v>868</v>
      </c>
      <c r="J549" s="266" t="s">
        <v>869</v>
      </c>
      <c r="K549" s="266" t="s">
        <v>870</v>
      </c>
      <c r="L549" s="273">
        <v>40421</v>
      </c>
      <c r="M549" s="274">
        <v>206.73</v>
      </c>
      <c r="N549" s="274">
        <v>258.41000000000003</v>
      </c>
    </row>
    <row r="550" spans="1:16" ht="13.5" thickBot="1">
      <c r="A550" s="266" t="s">
        <v>5583</v>
      </c>
      <c r="B550" s="266" t="s">
        <v>5584</v>
      </c>
      <c r="C550" s="266" t="s">
        <v>7490</v>
      </c>
      <c r="D550" s="266" t="s">
        <v>7491</v>
      </c>
      <c r="E550" s="266" t="s">
        <v>5604</v>
      </c>
      <c r="F550" s="273">
        <v>40451</v>
      </c>
      <c r="G550" s="266" t="s">
        <v>5605</v>
      </c>
      <c r="H550" s="266" t="s">
        <v>871</v>
      </c>
      <c r="I550" s="266" t="s">
        <v>872</v>
      </c>
      <c r="J550" s="266" t="s">
        <v>873</v>
      </c>
      <c r="K550" s="266" t="s">
        <v>874</v>
      </c>
      <c r="L550" s="273">
        <v>40451</v>
      </c>
      <c r="M550" s="274">
        <v>205.93</v>
      </c>
      <c r="N550" s="274">
        <v>257.41000000000003</v>
      </c>
    </row>
    <row r="551" spans="1:16" ht="13.5" thickBot="1">
      <c r="A551" s="266" t="s">
        <v>5583</v>
      </c>
      <c r="B551" s="266" t="s">
        <v>5584</v>
      </c>
      <c r="C551" s="266" t="s">
        <v>7490</v>
      </c>
      <c r="D551" s="266" t="s">
        <v>7491</v>
      </c>
      <c r="E551" s="266" t="s">
        <v>5604</v>
      </c>
      <c r="F551" s="273">
        <v>40491</v>
      </c>
      <c r="G551" s="266" t="s">
        <v>5605</v>
      </c>
      <c r="H551" s="266" t="s">
        <v>875</v>
      </c>
      <c r="I551" s="266" t="s">
        <v>872</v>
      </c>
      <c r="J551" s="266" t="s">
        <v>876</v>
      </c>
      <c r="K551" s="266" t="s">
        <v>877</v>
      </c>
      <c r="L551" s="273">
        <v>40491</v>
      </c>
      <c r="M551" s="274">
        <v>157.18</v>
      </c>
      <c r="N551" s="274">
        <v>196.48</v>
      </c>
    </row>
    <row r="552" spans="1:16" ht="13.5" thickBot="1">
      <c r="A552" s="266" t="s">
        <v>5583</v>
      </c>
      <c r="B552" s="266" t="s">
        <v>5584</v>
      </c>
      <c r="C552" s="266" t="s">
        <v>7490</v>
      </c>
      <c r="D552" s="266" t="s">
        <v>7491</v>
      </c>
      <c r="E552" s="266" t="s">
        <v>5604</v>
      </c>
      <c r="F552" s="273">
        <v>40557</v>
      </c>
      <c r="G552" s="266" t="s">
        <v>5605</v>
      </c>
      <c r="H552" s="266" t="s">
        <v>878</v>
      </c>
      <c r="I552" s="266" t="s">
        <v>879</v>
      </c>
      <c r="J552" s="266" t="s">
        <v>880</v>
      </c>
      <c r="K552" s="266" t="s">
        <v>881</v>
      </c>
      <c r="L552" s="273">
        <v>40542</v>
      </c>
      <c r="M552" s="274">
        <v>256.68</v>
      </c>
      <c r="N552" s="274">
        <v>320.85000000000002</v>
      </c>
    </row>
    <row r="553" spans="1:16" ht="13.5" thickBot="1">
      <c r="A553" s="266" t="s">
        <v>5583</v>
      </c>
      <c r="B553" s="266" t="s">
        <v>5584</v>
      </c>
      <c r="C553" s="266" t="s">
        <v>7490</v>
      </c>
      <c r="D553" s="266" t="s">
        <v>7491</v>
      </c>
      <c r="E553" s="266" t="s">
        <v>882</v>
      </c>
      <c r="F553" s="273">
        <v>40466</v>
      </c>
      <c r="G553" s="266" t="s">
        <v>5625</v>
      </c>
      <c r="H553" s="266" t="s">
        <v>883</v>
      </c>
      <c r="I553" s="266" t="s">
        <v>884</v>
      </c>
      <c r="J553" s="266" t="s">
        <v>5589</v>
      </c>
      <c r="K553" s="266" t="s">
        <v>885</v>
      </c>
      <c r="L553" s="273">
        <v>40466</v>
      </c>
      <c r="M553" s="274">
        <v>140.88</v>
      </c>
      <c r="N553" s="274">
        <v>176.1</v>
      </c>
    </row>
    <row r="554" spans="1:16" ht="13.5" thickBot="1">
      <c r="A554" s="266" t="s">
        <v>5583</v>
      </c>
      <c r="B554" s="266" t="s">
        <v>5584</v>
      </c>
      <c r="C554" s="266" t="s">
        <v>7490</v>
      </c>
      <c r="D554" s="266" t="s">
        <v>7491</v>
      </c>
      <c r="E554" s="266" t="s">
        <v>4553</v>
      </c>
      <c r="F554" s="273">
        <v>40479</v>
      </c>
      <c r="G554" s="266" t="s">
        <v>5605</v>
      </c>
      <c r="H554" s="266" t="s">
        <v>886</v>
      </c>
      <c r="I554" s="266" t="s">
        <v>887</v>
      </c>
      <c r="J554" s="266" t="s">
        <v>888</v>
      </c>
      <c r="K554" s="266" t="s">
        <v>889</v>
      </c>
      <c r="L554" s="273">
        <v>40479</v>
      </c>
      <c r="M554" s="274">
        <v>771.62</v>
      </c>
      <c r="N554" s="274">
        <v>964.53</v>
      </c>
    </row>
    <row r="555" spans="1:16" ht="13.5" thickBot="1">
      <c r="A555" s="266" t="s">
        <v>5583</v>
      </c>
      <c r="B555" s="266" t="s">
        <v>5584</v>
      </c>
      <c r="C555" s="266" t="s">
        <v>7490</v>
      </c>
      <c r="D555" s="266" t="s">
        <v>7491</v>
      </c>
      <c r="E555" s="266" t="s">
        <v>4553</v>
      </c>
      <c r="F555" s="273">
        <v>40511</v>
      </c>
      <c r="G555" s="266" t="s">
        <v>5605</v>
      </c>
      <c r="H555" s="266" t="s">
        <v>890</v>
      </c>
      <c r="I555" s="266" t="s">
        <v>891</v>
      </c>
      <c r="J555" s="266" t="s">
        <v>892</v>
      </c>
      <c r="K555" s="266" t="s">
        <v>893</v>
      </c>
      <c r="L555" s="273">
        <v>40511</v>
      </c>
      <c r="M555" s="274">
        <v>390.33</v>
      </c>
      <c r="N555" s="274">
        <v>487.91</v>
      </c>
    </row>
    <row r="556" spans="1:16" ht="13.5" thickBot="1">
      <c r="A556" s="266" t="s">
        <v>5583</v>
      </c>
      <c r="B556" s="266" t="s">
        <v>5584</v>
      </c>
      <c r="C556" s="266" t="s">
        <v>7490</v>
      </c>
      <c r="D556" s="266" t="s">
        <v>7491</v>
      </c>
      <c r="E556" s="266" t="s">
        <v>4553</v>
      </c>
      <c r="F556" s="273">
        <v>40556</v>
      </c>
      <c r="G556" s="266" t="s">
        <v>5605</v>
      </c>
      <c r="H556" s="266" t="s">
        <v>894</v>
      </c>
      <c r="I556" s="266" t="s">
        <v>895</v>
      </c>
      <c r="J556" s="266" t="s">
        <v>896</v>
      </c>
      <c r="K556" s="266" t="s">
        <v>897</v>
      </c>
      <c r="L556" s="273">
        <v>40534</v>
      </c>
      <c r="M556" s="274">
        <v>437.18</v>
      </c>
      <c r="N556" s="274">
        <v>546.48</v>
      </c>
    </row>
    <row r="557" spans="1:16" ht="13.5" thickBot="1">
      <c r="A557" s="266" t="s">
        <v>5583</v>
      </c>
      <c r="B557" s="266" t="s">
        <v>5584</v>
      </c>
      <c r="C557" s="266" t="s">
        <v>3449</v>
      </c>
      <c r="D557" s="266" t="s">
        <v>3450</v>
      </c>
      <c r="E557" s="266" t="s">
        <v>898</v>
      </c>
      <c r="F557" s="273">
        <v>40438</v>
      </c>
      <c r="G557" s="266" t="s">
        <v>5625</v>
      </c>
      <c r="H557" s="266" t="s">
        <v>899</v>
      </c>
      <c r="I557" s="266" t="s">
        <v>900</v>
      </c>
      <c r="J557" s="266" t="s">
        <v>5589</v>
      </c>
      <c r="K557" s="266" t="s">
        <v>901</v>
      </c>
      <c r="L557" s="273">
        <v>40438</v>
      </c>
      <c r="M557" s="274">
        <v>395.37</v>
      </c>
      <c r="N557" s="274">
        <v>494.21</v>
      </c>
    </row>
    <row r="558" spans="1:16" ht="13.5" thickBot="1">
      <c r="A558" s="266" t="s">
        <v>5583</v>
      </c>
      <c r="B558" s="266" t="s">
        <v>5584</v>
      </c>
      <c r="C558" s="266" t="s">
        <v>3449</v>
      </c>
      <c r="D558" s="266" t="s">
        <v>3450</v>
      </c>
      <c r="E558" s="266" t="s">
        <v>5778</v>
      </c>
      <c r="F558" s="273">
        <v>40211</v>
      </c>
      <c r="G558" s="266" t="s">
        <v>5605</v>
      </c>
      <c r="H558" s="266" t="s">
        <v>902</v>
      </c>
      <c r="I558" s="266" t="s">
        <v>903</v>
      </c>
      <c r="J558" s="266" t="s">
        <v>904</v>
      </c>
      <c r="K558" s="266" t="s">
        <v>905</v>
      </c>
      <c r="L558" s="273">
        <v>40211</v>
      </c>
      <c r="M558" s="274">
        <v>1002.89</v>
      </c>
      <c r="N558" s="274">
        <v>1253.6099999999999</v>
      </c>
    </row>
    <row r="559" spans="1:16" ht="13.5" thickBot="1">
      <c r="A559" s="266" t="s">
        <v>5583</v>
      </c>
      <c r="B559" s="266" t="s">
        <v>5584</v>
      </c>
      <c r="C559" s="266" t="s">
        <v>3449</v>
      </c>
      <c r="D559" s="266" t="s">
        <v>3450</v>
      </c>
      <c r="E559" s="266" t="s">
        <v>5778</v>
      </c>
      <c r="F559" s="273">
        <v>40234</v>
      </c>
      <c r="G559" s="266" t="s">
        <v>5605</v>
      </c>
      <c r="H559" s="266" t="s">
        <v>906</v>
      </c>
      <c r="I559" s="266" t="s">
        <v>3910</v>
      </c>
      <c r="J559" s="266" t="s">
        <v>907</v>
      </c>
      <c r="K559" s="266" t="s">
        <v>908</v>
      </c>
      <c r="L559" s="273">
        <v>40234</v>
      </c>
      <c r="M559" s="274">
        <v>979.95</v>
      </c>
      <c r="N559" s="275">
        <v>1224.94</v>
      </c>
    </row>
    <row r="560" spans="1:16" ht="13.5" thickBot="1">
      <c r="A560" s="266" t="s">
        <v>5583</v>
      </c>
      <c r="B560" s="266" t="s">
        <v>5584</v>
      </c>
      <c r="C560" s="266" t="s">
        <v>3449</v>
      </c>
      <c r="D560" s="266" t="s">
        <v>3450</v>
      </c>
      <c r="E560" s="266" t="s">
        <v>5778</v>
      </c>
      <c r="F560" s="273">
        <v>40242</v>
      </c>
      <c r="G560" s="266" t="s">
        <v>5605</v>
      </c>
      <c r="H560" s="266" t="s">
        <v>909</v>
      </c>
      <c r="I560" s="266" t="s">
        <v>910</v>
      </c>
      <c r="J560" s="266" t="s">
        <v>911</v>
      </c>
      <c r="K560" s="266" t="s">
        <v>912</v>
      </c>
      <c r="L560" s="273">
        <v>40242</v>
      </c>
      <c r="M560" s="274">
        <v>378.26</v>
      </c>
      <c r="N560" s="275">
        <v>472.83</v>
      </c>
    </row>
    <row r="561" spans="1:15" ht="13.5" thickBot="1">
      <c r="A561" s="266" t="s">
        <v>5583</v>
      </c>
      <c r="B561" s="266" t="s">
        <v>5584</v>
      </c>
      <c r="C561" s="266" t="s">
        <v>3449</v>
      </c>
      <c r="D561" s="266" t="s">
        <v>3450</v>
      </c>
      <c r="E561" s="266" t="s">
        <v>5778</v>
      </c>
      <c r="F561" s="273">
        <v>40242</v>
      </c>
      <c r="G561" s="266" t="s">
        <v>5605</v>
      </c>
      <c r="H561" s="266" t="s">
        <v>913</v>
      </c>
      <c r="I561" s="266" t="s">
        <v>914</v>
      </c>
      <c r="J561" s="266" t="s">
        <v>915</v>
      </c>
      <c r="K561" s="266" t="s">
        <v>912</v>
      </c>
      <c r="L561" s="273">
        <v>40242</v>
      </c>
      <c r="M561" s="274">
        <v>158.1</v>
      </c>
      <c r="N561" s="275">
        <v>197.63</v>
      </c>
    </row>
    <row r="562" spans="1:15" ht="13.5" thickBot="1">
      <c r="A562" s="266" t="s">
        <v>5583</v>
      </c>
      <c r="B562" s="266" t="s">
        <v>5584</v>
      </c>
      <c r="C562" s="266" t="s">
        <v>3449</v>
      </c>
      <c r="D562" s="266" t="s">
        <v>3450</v>
      </c>
      <c r="E562" s="266" t="s">
        <v>5778</v>
      </c>
      <c r="F562" s="273">
        <v>40242</v>
      </c>
      <c r="G562" s="266" t="s">
        <v>5605</v>
      </c>
      <c r="H562" s="266" t="s">
        <v>916</v>
      </c>
      <c r="I562" s="266" t="s">
        <v>917</v>
      </c>
      <c r="J562" s="266" t="s">
        <v>918</v>
      </c>
      <c r="K562" s="266" t="s">
        <v>912</v>
      </c>
      <c r="L562" s="273">
        <v>40242</v>
      </c>
      <c r="M562" s="274">
        <v>162.97</v>
      </c>
      <c r="N562" s="275">
        <v>203.71</v>
      </c>
    </row>
    <row r="563" spans="1:15" ht="13.5" thickBot="1">
      <c r="A563" s="266" t="s">
        <v>5583</v>
      </c>
      <c r="B563" s="266" t="s">
        <v>5584</v>
      </c>
      <c r="C563" s="266" t="s">
        <v>3449</v>
      </c>
      <c r="D563" s="266" t="s">
        <v>3450</v>
      </c>
      <c r="E563" s="266" t="s">
        <v>5778</v>
      </c>
      <c r="F563" s="273">
        <v>40242</v>
      </c>
      <c r="G563" s="266" t="s">
        <v>5605</v>
      </c>
      <c r="H563" s="266" t="s">
        <v>919</v>
      </c>
      <c r="I563" s="266" t="s">
        <v>920</v>
      </c>
      <c r="J563" s="266" t="s">
        <v>921</v>
      </c>
      <c r="K563" s="266" t="s">
        <v>912</v>
      </c>
      <c r="L563" s="273">
        <v>40242</v>
      </c>
      <c r="M563" s="274">
        <v>306.45999999999998</v>
      </c>
      <c r="N563" s="275">
        <v>383.08</v>
      </c>
    </row>
    <row r="564" spans="1:15" ht="13.5" thickBot="1">
      <c r="A564" s="266" t="s">
        <v>5583</v>
      </c>
      <c r="B564" s="266" t="s">
        <v>5584</v>
      </c>
      <c r="C564" s="266" t="s">
        <v>3449</v>
      </c>
      <c r="D564" s="266" t="s">
        <v>3450</v>
      </c>
      <c r="E564" s="266" t="s">
        <v>5778</v>
      </c>
      <c r="F564" s="273">
        <v>40242</v>
      </c>
      <c r="G564" s="266" t="s">
        <v>5605</v>
      </c>
      <c r="H564" s="266" t="s">
        <v>922</v>
      </c>
      <c r="I564" s="266" t="s">
        <v>923</v>
      </c>
      <c r="J564" s="266" t="s">
        <v>924</v>
      </c>
      <c r="K564" s="266" t="s">
        <v>912</v>
      </c>
      <c r="L564" s="273">
        <v>40242</v>
      </c>
      <c r="M564" s="274">
        <v>115.65</v>
      </c>
      <c r="N564" s="275">
        <v>144.56</v>
      </c>
    </row>
    <row r="565" spans="1:15" ht="13.5" thickBot="1">
      <c r="A565" s="266" t="s">
        <v>5583</v>
      </c>
      <c r="B565" s="266" t="s">
        <v>5584</v>
      </c>
      <c r="C565" s="266" t="s">
        <v>3449</v>
      </c>
      <c r="D565" s="266" t="s">
        <v>3450</v>
      </c>
      <c r="E565" s="266" t="s">
        <v>5778</v>
      </c>
      <c r="F565" s="273">
        <v>40242</v>
      </c>
      <c r="G565" s="266" t="s">
        <v>5605</v>
      </c>
      <c r="H565" s="266" t="s">
        <v>925</v>
      </c>
      <c r="I565" s="266" t="s">
        <v>926</v>
      </c>
      <c r="J565" s="266" t="s">
        <v>927</v>
      </c>
      <c r="K565" s="266" t="s">
        <v>912</v>
      </c>
      <c r="L565" s="273">
        <v>40242</v>
      </c>
      <c r="M565" s="274">
        <v>226.46</v>
      </c>
      <c r="N565" s="275">
        <v>283.08</v>
      </c>
    </row>
    <row r="566" spans="1:15" ht="13.5" thickBot="1">
      <c r="A566" s="266" t="s">
        <v>5583</v>
      </c>
      <c r="B566" s="266" t="s">
        <v>5584</v>
      </c>
      <c r="C566" s="266" t="s">
        <v>3449</v>
      </c>
      <c r="D566" s="266" t="s">
        <v>3450</v>
      </c>
      <c r="E566" s="266" t="s">
        <v>5778</v>
      </c>
      <c r="F566" s="273">
        <v>40242</v>
      </c>
      <c r="G566" s="266" t="s">
        <v>5605</v>
      </c>
      <c r="H566" s="266" t="s">
        <v>928</v>
      </c>
      <c r="I566" s="266" t="s">
        <v>929</v>
      </c>
      <c r="J566" s="266" t="s">
        <v>930</v>
      </c>
      <c r="K566" s="266" t="s">
        <v>912</v>
      </c>
      <c r="L566" s="273">
        <v>40242</v>
      </c>
      <c r="M566" s="274">
        <v>324.74</v>
      </c>
      <c r="N566" s="275">
        <v>405.93</v>
      </c>
      <c r="O566" s="276">
        <f>SUM(N559:N566)</f>
        <v>3315.7599999999998</v>
      </c>
    </row>
    <row r="567" spans="1:15" ht="13.5" thickBot="1">
      <c r="A567" s="266" t="s">
        <v>5583</v>
      </c>
      <c r="B567" s="266" t="s">
        <v>5584</v>
      </c>
      <c r="C567" s="266" t="s">
        <v>3449</v>
      </c>
      <c r="D567" s="266" t="s">
        <v>3450</v>
      </c>
      <c r="E567" s="266" t="s">
        <v>5778</v>
      </c>
      <c r="F567" s="273">
        <v>40274</v>
      </c>
      <c r="G567" s="266" t="s">
        <v>5605</v>
      </c>
      <c r="H567" s="266" t="s">
        <v>931</v>
      </c>
      <c r="I567" s="266" t="s">
        <v>932</v>
      </c>
      <c r="J567" s="266" t="s">
        <v>933</v>
      </c>
      <c r="K567" s="266" t="s">
        <v>934</v>
      </c>
      <c r="L567" s="273">
        <v>40274</v>
      </c>
      <c r="M567" s="274">
        <v>2154.34</v>
      </c>
      <c r="N567" s="274">
        <v>2692.93</v>
      </c>
    </row>
    <row r="568" spans="1:15" ht="13.5" thickBot="1">
      <c r="A568" s="266" t="s">
        <v>5583</v>
      </c>
      <c r="B568" s="266" t="s">
        <v>5584</v>
      </c>
      <c r="C568" s="266" t="s">
        <v>3449</v>
      </c>
      <c r="D568" s="266" t="s">
        <v>3450</v>
      </c>
      <c r="E568" s="266" t="s">
        <v>5778</v>
      </c>
      <c r="F568" s="273">
        <v>40309</v>
      </c>
      <c r="G568" s="266" t="s">
        <v>5605</v>
      </c>
      <c r="H568" s="266" t="s">
        <v>935</v>
      </c>
      <c r="I568" s="266" t="s">
        <v>936</v>
      </c>
      <c r="J568" s="266" t="s">
        <v>937</v>
      </c>
      <c r="K568" s="266" t="s">
        <v>938</v>
      </c>
      <c r="L568" s="273">
        <v>40309</v>
      </c>
      <c r="M568" s="274">
        <v>790.28</v>
      </c>
      <c r="N568" s="274">
        <v>987.85</v>
      </c>
    </row>
    <row r="569" spans="1:15" ht="13.5" thickBot="1">
      <c r="A569" s="266" t="s">
        <v>5583</v>
      </c>
      <c r="B569" s="266" t="s">
        <v>5584</v>
      </c>
      <c r="C569" s="266" t="s">
        <v>3449</v>
      </c>
      <c r="D569" s="266" t="s">
        <v>3450</v>
      </c>
      <c r="E569" s="266" t="s">
        <v>5778</v>
      </c>
      <c r="F569" s="273">
        <v>40329</v>
      </c>
      <c r="G569" s="266" t="s">
        <v>5605</v>
      </c>
      <c r="H569" s="266" t="s">
        <v>939</v>
      </c>
      <c r="I569" s="266" t="s">
        <v>940</v>
      </c>
      <c r="J569" s="266" t="s">
        <v>941</v>
      </c>
      <c r="K569" s="266" t="s">
        <v>942</v>
      </c>
      <c r="L569" s="273">
        <v>40329</v>
      </c>
      <c r="M569" s="274">
        <v>1950.34</v>
      </c>
      <c r="N569" s="274">
        <v>2437.9299999999998</v>
      </c>
    </row>
    <row r="570" spans="1:15" ht="13.5" thickBot="1">
      <c r="A570" s="266" t="s">
        <v>5583</v>
      </c>
      <c r="B570" s="266" t="s">
        <v>5584</v>
      </c>
      <c r="C570" s="266" t="s">
        <v>3449</v>
      </c>
      <c r="D570" s="266" t="s">
        <v>3450</v>
      </c>
      <c r="E570" s="266" t="s">
        <v>5778</v>
      </c>
      <c r="F570" s="273">
        <v>40360</v>
      </c>
      <c r="G570" s="266" t="s">
        <v>5605</v>
      </c>
      <c r="H570" s="266" t="s">
        <v>943</v>
      </c>
      <c r="I570" s="266" t="s">
        <v>944</v>
      </c>
      <c r="J570" s="266" t="s">
        <v>945</v>
      </c>
      <c r="K570" s="266" t="s">
        <v>946</v>
      </c>
      <c r="L570" s="273">
        <v>40360</v>
      </c>
      <c r="M570" s="274">
        <v>3030.97</v>
      </c>
      <c r="N570" s="274">
        <v>3788.71</v>
      </c>
    </row>
    <row r="571" spans="1:15" ht="13.5" thickBot="1">
      <c r="A571" s="266" t="s">
        <v>5583</v>
      </c>
      <c r="B571" s="266" t="s">
        <v>5584</v>
      </c>
      <c r="C571" s="266" t="s">
        <v>3449</v>
      </c>
      <c r="D571" s="266" t="s">
        <v>3450</v>
      </c>
      <c r="E571" s="266" t="s">
        <v>5778</v>
      </c>
      <c r="F571" s="273">
        <v>40389</v>
      </c>
      <c r="G571" s="266" t="s">
        <v>5605</v>
      </c>
      <c r="H571" s="266" t="s">
        <v>947</v>
      </c>
      <c r="I571" s="266" t="s">
        <v>948</v>
      </c>
      <c r="J571" s="266" t="s">
        <v>949</v>
      </c>
      <c r="K571" s="266" t="s">
        <v>950</v>
      </c>
      <c r="L571" s="273">
        <v>40389</v>
      </c>
      <c r="M571" s="274">
        <v>3378.58</v>
      </c>
      <c r="N571" s="274">
        <v>4223.2299999999996</v>
      </c>
    </row>
    <row r="572" spans="1:15" ht="13.5" thickBot="1">
      <c r="A572" s="266" t="s">
        <v>5583</v>
      </c>
      <c r="B572" s="266" t="s">
        <v>5584</v>
      </c>
      <c r="C572" s="266" t="s">
        <v>3449</v>
      </c>
      <c r="D572" s="266" t="s">
        <v>3450</v>
      </c>
      <c r="E572" s="266" t="s">
        <v>5778</v>
      </c>
      <c r="F572" s="273">
        <v>40417</v>
      </c>
      <c r="G572" s="266" t="s">
        <v>5605</v>
      </c>
      <c r="H572" s="266" t="s">
        <v>951</v>
      </c>
      <c r="I572" s="266" t="s">
        <v>952</v>
      </c>
      <c r="J572" s="266" t="s">
        <v>953</v>
      </c>
      <c r="K572" s="266" t="s">
        <v>954</v>
      </c>
      <c r="L572" s="273">
        <v>40417</v>
      </c>
      <c r="M572" s="274">
        <v>1152.51</v>
      </c>
      <c r="N572" s="274">
        <v>1440.64</v>
      </c>
    </row>
    <row r="573" spans="1:15" ht="13.5" thickBot="1">
      <c r="A573" s="266" t="s">
        <v>5583</v>
      </c>
      <c r="B573" s="266" t="s">
        <v>5584</v>
      </c>
      <c r="C573" s="266" t="s">
        <v>3449</v>
      </c>
      <c r="D573" s="266" t="s">
        <v>3450</v>
      </c>
      <c r="E573" s="266" t="s">
        <v>5778</v>
      </c>
      <c r="F573" s="273">
        <v>40450</v>
      </c>
      <c r="G573" s="266" t="s">
        <v>5605</v>
      </c>
      <c r="H573" s="266" t="s">
        <v>955</v>
      </c>
      <c r="I573" s="266" t="s">
        <v>956</v>
      </c>
      <c r="J573" s="266" t="s">
        <v>957</v>
      </c>
      <c r="K573" s="266" t="s">
        <v>958</v>
      </c>
      <c r="L573" s="273">
        <v>40450</v>
      </c>
      <c r="M573" s="274">
        <v>1602.71</v>
      </c>
      <c r="N573" s="274">
        <v>2003.39</v>
      </c>
    </row>
    <row r="574" spans="1:15" ht="13.5" thickBot="1">
      <c r="A574" s="266" t="s">
        <v>5583</v>
      </c>
      <c r="B574" s="266" t="s">
        <v>5584</v>
      </c>
      <c r="C574" s="266" t="s">
        <v>3449</v>
      </c>
      <c r="D574" s="266" t="s">
        <v>3450</v>
      </c>
      <c r="E574" s="266" t="s">
        <v>5778</v>
      </c>
      <c r="F574" s="273">
        <v>40478</v>
      </c>
      <c r="G574" s="266" t="s">
        <v>5605</v>
      </c>
      <c r="H574" s="266" t="s">
        <v>959</v>
      </c>
      <c r="I574" s="266" t="s">
        <v>960</v>
      </c>
      <c r="J574" s="266" t="s">
        <v>961</v>
      </c>
      <c r="K574" s="266" t="s">
        <v>962</v>
      </c>
      <c r="L574" s="273">
        <v>40478</v>
      </c>
      <c r="M574" s="274">
        <v>2155.59</v>
      </c>
      <c r="N574" s="274">
        <v>2694.49</v>
      </c>
    </row>
    <row r="575" spans="1:15" ht="13.5" thickBot="1">
      <c r="A575" s="266" t="s">
        <v>5583</v>
      </c>
      <c r="B575" s="266" t="s">
        <v>5584</v>
      </c>
      <c r="C575" s="266" t="s">
        <v>3449</v>
      </c>
      <c r="D575" s="266" t="s">
        <v>3450</v>
      </c>
      <c r="E575" s="266" t="s">
        <v>5778</v>
      </c>
      <c r="F575" s="273">
        <v>40521</v>
      </c>
      <c r="G575" s="266" t="s">
        <v>5605</v>
      </c>
      <c r="H575" s="266" t="s">
        <v>963</v>
      </c>
      <c r="I575" s="266" t="s">
        <v>964</v>
      </c>
      <c r="J575" s="266" t="s">
        <v>965</v>
      </c>
      <c r="K575" s="266" t="s">
        <v>966</v>
      </c>
      <c r="L575" s="273">
        <v>40521</v>
      </c>
      <c r="M575" s="274">
        <v>3014.57</v>
      </c>
      <c r="N575" s="274">
        <v>3768.21</v>
      </c>
    </row>
    <row r="576" spans="1:15" ht="13.5" thickBot="1">
      <c r="A576" s="266" t="s">
        <v>5583</v>
      </c>
      <c r="B576" s="266" t="s">
        <v>5584</v>
      </c>
      <c r="C576" s="266" t="s">
        <v>3449</v>
      </c>
      <c r="D576" s="266" t="s">
        <v>3450</v>
      </c>
      <c r="E576" s="266" t="s">
        <v>5778</v>
      </c>
      <c r="F576" s="273">
        <v>40550</v>
      </c>
      <c r="G576" s="266" t="s">
        <v>5605</v>
      </c>
      <c r="H576" s="266" t="s">
        <v>967</v>
      </c>
      <c r="I576" s="266" t="s">
        <v>968</v>
      </c>
      <c r="J576" s="266" t="s">
        <v>969</v>
      </c>
      <c r="K576" s="266" t="s">
        <v>970</v>
      </c>
      <c r="L576" s="273">
        <v>40535</v>
      </c>
      <c r="M576" s="274">
        <v>1273.81</v>
      </c>
      <c r="N576" s="274">
        <v>1592.26</v>
      </c>
    </row>
    <row r="577" spans="1:14" ht="13.5" thickBot="1">
      <c r="A577" s="266" t="s">
        <v>5583</v>
      </c>
      <c r="B577" s="266" t="s">
        <v>5584</v>
      </c>
      <c r="C577" s="266" t="s">
        <v>3507</v>
      </c>
      <c r="D577" s="266" t="s">
        <v>3508</v>
      </c>
      <c r="E577" s="266" t="s">
        <v>5778</v>
      </c>
      <c r="F577" s="273">
        <v>40389</v>
      </c>
      <c r="G577" s="266" t="s">
        <v>5605</v>
      </c>
      <c r="H577" s="266" t="s">
        <v>971</v>
      </c>
      <c r="I577" s="266" t="s">
        <v>972</v>
      </c>
      <c r="J577" s="266" t="s">
        <v>973</v>
      </c>
      <c r="K577" s="266" t="s">
        <v>974</v>
      </c>
      <c r="L577" s="273">
        <v>40389</v>
      </c>
      <c r="M577" s="274">
        <v>356.07</v>
      </c>
      <c r="N577" s="274">
        <v>445.09</v>
      </c>
    </row>
    <row r="578" spans="1:14" ht="13.5" thickBot="1">
      <c r="A578" s="266" t="s">
        <v>5583</v>
      </c>
      <c r="B578" s="266" t="s">
        <v>5584</v>
      </c>
      <c r="C578" s="266" t="s">
        <v>3507</v>
      </c>
      <c r="D578" s="266" t="s">
        <v>3508</v>
      </c>
      <c r="E578" s="266" t="s">
        <v>975</v>
      </c>
      <c r="F578" s="273">
        <v>40399</v>
      </c>
      <c r="G578" s="266" t="s">
        <v>5625</v>
      </c>
      <c r="H578" s="266" t="s">
        <v>976</v>
      </c>
      <c r="I578" s="266" t="s">
        <v>977</v>
      </c>
      <c r="J578" s="266" t="s">
        <v>5589</v>
      </c>
      <c r="K578" s="266" t="s">
        <v>978</v>
      </c>
      <c r="L578" s="273">
        <v>40399</v>
      </c>
      <c r="M578" s="274">
        <v>40</v>
      </c>
      <c r="N578" s="274">
        <v>50</v>
      </c>
    </row>
    <row r="579" spans="1:14" ht="13.5" thickBot="1">
      <c r="A579" s="266" t="s">
        <v>5583</v>
      </c>
      <c r="B579" s="266" t="s">
        <v>5584</v>
      </c>
      <c r="C579" s="266" t="s">
        <v>3515</v>
      </c>
      <c r="D579" s="266" t="s">
        <v>3516</v>
      </c>
      <c r="E579" s="266" t="s">
        <v>5778</v>
      </c>
      <c r="F579" s="273">
        <v>40182</v>
      </c>
      <c r="G579" s="266" t="s">
        <v>5605</v>
      </c>
      <c r="H579" s="266" t="s">
        <v>979</v>
      </c>
      <c r="I579" s="266" t="s">
        <v>980</v>
      </c>
      <c r="J579" s="266" t="s">
        <v>981</v>
      </c>
      <c r="K579" s="266" t="s">
        <v>982</v>
      </c>
      <c r="L579" s="273">
        <v>40182</v>
      </c>
      <c r="M579" s="274">
        <v>1439.78</v>
      </c>
      <c r="N579" s="274">
        <v>1799.73</v>
      </c>
    </row>
    <row r="580" spans="1:14" ht="13.5" thickBot="1">
      <c r="A580" s="266" t="s">
        <v>5583</v>
      </c>
      <c r="B580" s="266" t="s">
        <v>5584</v>
      </c>
      <c r="C580" s="266" t="s">
        <v>3515</v>
      </c>
      <c r="D580" s="266" t="s">
        <v>3516</v>
      </c>
      <c r="E580" s="266" t="s">
        <v>5778</v>
      </c>
      <c r="F580" s="273">
        <v>40205</v>
      </c>
      <c r="G580" s="266" t="s">
        <v>5605</v>
      </c>
      <c r="H580" s="266" t="s">
        <v>983</v>
      </c>
      <c r="I580" s="266" t="s">
        <v>984</v>
      </c>
      <c r="J580" s="266" t="s">
        <v>985</v>
      </c>
      <c r="K580" s="266" t="s">
        <v>986</v>
      </c>
      <c r="L580" s="273">
        <v>40205</v>
      </c>
      <c r="M580" s="274">
        <v>1138.3699999999999</v>
      </c>
      <c r="N580" s="274">
        <v>1422.96</v>
      </c>
    </row>
    <row r="581" spans="1:14" ht="13.5" thickBot="1">
      <c r="A581" s="266" t="s">
        <v>5583</v>
      </c>
      <c r="B581" s="266" t="s">
        <v>5584</v>
      </c>
      <c r="C581" s="266" t="s">
        <v>3515</v>
      </c>
      <c r="D581" s="266" t="s">
        <v>3516</v>
      </c>
      <c r="E581" s="266" t="s">
        <v>5778</v>
      </c>
      <c r="F581" s="273">
        <v>40240</v>
      </c>
      <c r="G581" s="266" t="s">
        <v>5605</v>
      </c>
      <c r="H581" s="266" t="s">
        <v>987</v>
      </c>
      <c r="I581" s="266" t="s">
        <v>988</v>
      </c>
      <c r="J581" s="266" t="s">
        <v>989</v>
      </c>
      <c r="K581" s="266" t="s">
        <v>990</v>
      </c>
      <c r="L581" s="273">
        <v>40240</v>
      </c>
      <c r="M581" s="274">
        <v>561.88</v>
      </c>
      <c r="N581" s="274">
        <v>702.35</v>
      </c>
    </row>
    <row r="582" spans="1:14" ht="13.5" thickBot="1">
      <c r="A582" s="266" t="s">
        <v>5583</v>
      </c>
      <c r="B582" s="266" t="s">
        <v>5584</v>
      </c>
      <c r="C582" s="266" t="s">
        <v>3515</v>
      </c>
      <c r="D582" s="266" t="s">
        <v>3516</v>
      </c>
      <c r="E582" s="266" t="s">
        <v>5778</v>
      </c>
      <c r="F582" s="273">
        <v>40274</v>
      </c>
      <c r="G582" s="266" t="s">
        <v>5605</v>
      </c>
      <c r="H582" s="266" t="s">
        <v>991</v>
      </c>
      <c r="I582" s="266" t="s">
        <v>988</v>
      </c>
      <c r="J582" s="266" t="s">
        <v>992</v>
      </c>
      <c r="K582" s="266" t="s">
        <v>993</v>
      </c>
      <c r="L582" s="273">
        <v>40274</v>
      </c>
      <c r="M582" s="274">
        <v>828.61</v>
      </c>
      <c r="N582" s="274">
        <v>1035.76</v>
      </c>
    </row>
    <row r="583" spans="1:14" ht="13.5" thickBot="1">
      <c r="A583" s="266" t="s">
        <v>5583</v>
      </c>
      <c r="B583" s="266" t="s">
        <v>5584</v>
      </c>
      <c r="C583" s="266" t="s">
        <v>3515</v>
      </c>
      <c r="D583" s="266" t="s">
        <v>3516</v>
      </c>
      <c r="E583" s="266" t="s">
        <v>5778</v>
      </c>
      <c r="F583" s="273">
        <v>40301</v>
      </c>
      <c r="G583" s="266" t="s">
        <v>5605</v>
      </c>
      <c r="H583" s="266" t="s">
        <v>994</v>
      </c>
      <c r="I583" s="266" t="s">
        <v>995</v>
      </c>
      <c r="J583" s="266" t="s">
        <v>996</v>
      </c>
      <c r="K583" s="266" t="s">
        <v>997</v>
      </c>
      <c r="L583" s="273">
        <v>40301</v>
      </c>
      <c r="M583" s="274">
        <v>1524.45</v>
      </c>
      <c r="N583" s="274">
        <v>1905.56</v>
      </c>
    </row>
    <row r="584" spans="1:14" ht="13.5" thickBot="1">
      <c r="A584" s="266" t="s">
        <v>5583</v>
      </c>
      <c r="B584" s="266" t="s">
        <v>5584</v>
      </c>
      <c r="C584" s="266" t="s">
        <v>3515</v>
      </c>
      <c r="D584" s="266" t="s">
        <v>3516</v>
      </c>
      <c r="E584" s="266" t="s">
        <v>5778</v>
      </c>
      <c r="F584" s="273">
        <v>40326</v>
      </c>
      <c r="G584" s="266" t="s">
        <v>5605</v>
      </c>
      <c r="H584" s="266" t="s">
        <v>998</v>
      </c>
      <c r="I584" s="266" t="s">
        <v>999</v>
      </c>
      <c r="J584" s="266" t="s">
        <v>1000</v>
      </c>
      <c r="K584" s="266" t="s">
        <v>1001</v>
      </c>
      <c r="L584" s="273">
        <v>40326</v>
      </c>
      <c r="M584" s="274">
        <v>748.16</v>
      </c>
      <c r="N584" s="274">
        <v>935.2</v>
      </c>
    </row>
    <row r="585" spans="1:14" ht="13.5" thickBot="1">
      <c r="A585" s="266" t="s">
        <v>5583</v>
      </c>
      <c r="B585" s="266" t="s">
        <v>5584</v>
      </c>
      <c r="C585" s="266" t="s">
        <v>3515</v>
      </c>
      <c r="D585" s="266" t="s">
        <v>3516</v>
      </c>
      <c r="E585" s="266" t="s">
        <v>5778</v>
      </c>
      <c r="F585" s="273">
        <v>40360</v>
      </c>
      <c r="G585" s="266" t="s">
        <v>5605</v>
      </c>
      <c r="H585" s="266" t="s">
        <v>1002</v>
      </c>
      <c r="I585" s="266" t="s">
        <v>1003</v>
      </c>
      <c r="J585" s="266" t="s">
        <v>1004</v>
      </c>
      <c r="K585" s="266" t="s">
        <v>1005</v>
      </c>
      <c r="L585" s="273">
        <v>40360</v>
      </c>
      <c r="M585" s="274">
        <v>1574.99</v>
      </c>
      <c r="N585" s="274">
        <v>1968.74</v>
      </c>
    </row>
    <row r="586" spans="1:14" ht="13.5" thickBot="1">
      <c r="A586" s="266" t="s">
        <v>5583</v>
      </c>
      <c r="B586" s="266" t="s">
        <v>5584</v>
      </c>
      <c r="C586" s="266" t="s">
        <v>3515</v>
      </c>
      <c r="D586" s="266" t="s">
        <v>3516</v>
      </c>
      <c r="E586" s="266" t="s">
        <v>5778</v>
      </c>
      <c r="F586" s="273">
        <v>40427</v>
      </c>
      <c r="G586" s="266" t="s">
        <v>5605</v>
      </c>
      <c r="H586" s="266" t="s">
        <v>1006</v>
      </c>
      <c r="I586" s="266" t="s">
        <v>1007</v>
      </c>
      <c r="J586" s="266" t="s">
        <v>1008</v>
      </c>
      <c r="K586" s="266" t="s">
        <v>1009</v>
      </c>
      <c r="L586" s="273">
        <v>40427</v>
      </c>
      <c r="M586" s="274">
        <v>1210.5899999999999</v>
      </c>
      <c r="N586" s="274">
        <v>1513.24</v>
      </c>
    </row>
    <row r="587" spans="1:14" ht="13.5" thickBot="1">
      <c r="A587" s="266" t="s">
        <v>5583</v>
      </c>
      <c r="B587" s="266" t="s">
        <v>5584</v>
      </c>
      <c r="C587" s="266" t="s">
        <v>3515</v>
      </c>
      <c r="D587" s="266" t="s">
        <v>3516</v>
      </c>
      <c r="E587" s="266" t="s">
        <v>5778</v>
      </c>
      <c r="F587" s="273">
        <v>40450</v>
      </c>
      <c r="G587" s="266" t="s">
        <v>5605</v>
      </c>
      <c r="H587" s="266" t="s">
        <v>1010</v>
      </c>
      <c r="I587" s="266" t="s">
        <v>1011</v>
      </c>
      <c r="J587" s="266" t="s">
        <v>1012</v>
      </c>
      <c r="K587" s="266" t="s">
        <v>1013</v>
      </c>
      <c r="L587" s="273">
        <v>40450</v>
      </c>
      <c r="M587" s="274">
        <v>890.27</v>
      </c>
      <c r="N587" s="274">
        <v>1112.8399999999999</v>
      </c>
    </row>
    <row r="588" spans="1:14" ht="13.5" thickBot="1">
      <c r="A588" s="266" t="s">
        <v>5583</v>
      </c>
      <c r="B588" s="266" t="s">
        <v>5584</v>
      </c>
      <c r="C588" s="266" t="s">
        <v>3515</v>
      </c>
      <c r="D588" s="266" t="s">
        <v>3516</v>
      </c>
      <c r="E588" s="266" t="s">
        <v>5778</v>
      </c>
      <c r="F588" s="273">
        <v>40478</v>
      </c>
      <c r="G588" s="266" t="s">
        <v>5605</v>
      </c>
      <c r="H588" s="266" t="s">
        <v>1014</v>
      </c>
      <c r="I588" s="266" t="s">
        <v>1015</v>
      </c>
      <c r="J588" s="266" t="s">
        <v>1016</v>
      </c>
      <c r="K588" s="266" t="s">
        <v>1017</v>
      </c>
      <c r="L588" s="273">
        <v>40478</v>
      </c>
      <c r="M588" s="274">
        <v>1197.5999999999999</v>
      </c>
      <c r="N588" s="274">
        <v>1497</v>
      </c>
    </row>
    <row r="589" spans="1:14" ht="13.5" thickBot="1">
      <c r="A589" s="266" t="s">
        <v>5583</v>
      </c>
      <c r="B589" s="266" t="s">
        <v>5584</v>
      </c>
      <c r="C589" s="266" t="s">
        <v>3515</v>
      </c>
      <c r="D589" s="266" t="s">
        <v>3516</v>
      </c>
      <c r="E589" s="266" t="s">
        <v>5778</v>
      </c>
      <c r="F589" s="273">
        <v>40555</v>
      </c>
      <c r="G589" s="266" t="s">
        <v>5605</v>
      </c>
      <c r="H589" s="266" t="s">
        <v>1018</v>
      </c>
      <c r="I589" s="266" t="s">
        <v>1019</v>
      </c>
      <c r="J589" s="266" t="s">
        <v>1020</v>
      </c>
      <c r="K589" s="266" t="s">
        <v>1021</v>
      </c>
      <c r="L589" s="273">
        <v>40543</v>
      </c>
      <c r="M589" s="274">
        <v>769.39</v>
      </c>
      <c r="N589" s="274">
        <v>961.74</v>
      </c>
    </row>
    <row r="590" spans="1:14" ht="13.5" thickBot="1">
      <c r="A590" s="266" t="s">
        <v>5583</v>
      </c>
      <c r="B590" s="266" t="s">
        <v>5584</v>
      </c>
      <c r="C590" s="266" t="s">
        <v>1022</v>
      </c>
      <c r="D590" s="266" t="s">
        <v>1023</v>
      </c>
      <c r="E590" s="266" t="s">
        <v>4676</v>
      </c>
      <c r="F590" s="273">
        <v>40554</v>
      </c>
      <c r="G590" s="266" t="s">
        <v>5625</v>
      </c>
      <c r="H590" s="266" t="s">
        <v>1024</v>
      </c>
      <c r="I590" s="266" t="s">
        <v>1025</v>
      </c>
      <c r="J590" s="266" t="s">
        <v>5589</v>
      </c>
      <c r="K590" s="266" t="s">
        <v>1026</v>
      </c>
      <c r="L590" s="273">
        <v>40543</v>
      </c>
      <c r="M590" s="274">
        <v>3448.4</v>
      </c>
      <c r="N590" s="274">
        <v>4310.5</v>
      </c>
    </row>
    <row r="591" spans="1:14" ht="13.5" thickBot="1">
      <c r="A591" s="266" t="s">
        <v>5583</v>
      </c>
      <c r="B591" s="266" t="s">
        <v>5584</v>
      </c>
      <c r="C591" s="266" t="s">
        <v>1022</v>
      </c>
      <c r="D591" s="266" t="s">
        <v>1023</v>
      </c>
      <c r="E591" s="266" t="s">
        <v>4676</v>
      </c>
      <c r="F591" s="273">
        <v>40554</v>
      </c>
      <c r="G591" s="266" t="s">
        <v>5625</v>
      </c>
      <c r="H591" s="266" t="s">
        <v>1027</v>
      </c>
      <c r="I591" s="266" t="s">
        <v>1028</v>
      </c>
      <c r="J591" s="266" t="s">
        <v>5589</v>
      </c>
      <c r="K591" s="266" t="s">
        <v>1029</v>
      </c>
      <c r="L591" s="273">
        <v>40543</v>
      </c>
      <c r="M591" s="274">
        <v>2902.8</v>
      </c>
      <c r="N591" s="274">
        <v>3628.5</v>
      </c>
    </row>
    <row r="592" spans="1:14" ht="13.5" thickBot="1">
      <c r="A592" s="266" t="s">
        <v>5583</v>
      </c>
      <c r="B592" s="266" t="s">
        <v>5584</v>
      </c>
      <c r="C592" s="266" t="s">
        <v>1022</v>
      </c>
      <c r="D592" s="266" t="s">
        <v>1023</v>
      </c>
      <c r="E592" s="266" t="s">
        <v>4676</v>
      </c>
      <c r="F592" s="273">
        <v>40554</v>
      </c>
      <c r="G592" s="266" t="s">
        <v>5625</v>
      </c>
      <c r="H592" s="266" t="s">
        <v>1030</v>
      </c>
      <c r="I592" s="266" t="s">
        <v>1028</v>
      </c>
      <c r="J592" s="266" t="s">
        <v>5589</v>
      </c>
      <c r="K592" s="266" t="s">
        <v>1031</v>
      </c>
      <c r="L592" s="273">
        <v>40543</v>
      </c>
      <c r="M592" s="274">
        <v>3690.76</v>
      </c>
      <c r="N592" s="274">
        <v>4613.45</v>
      </c>
    </row>
    <row r="593" spans="1:15">
      <c r="A593" s="277"/>
      <c r="B593" s="277"/>
      <c r="C593" s="277"/>
      <c r="D593" s="277"/>
      <c r="E593" s="277"/>
      <c r="F593" s="278"/>
      <c r="G593" s="277"/>
      <c r="H593" s="277"/>
      <c r="I593" s="277"/>
      <c r="J593" s="277"/>
      <c r="K593" s="277"/>
      <c r="L593" s="278" t="s">
        <v>721</v>
      </c>
      <c r="M593" s="279"/>
      <c r="N593" s="279">
        <f>SUM(N546:N592)</f>
        <v>69193.25999999998</v>
      </c>
      <c r="O593" s="280">
        <f>N593-O566</f>
        <v>65877.499999999985</v>
      </c>
    </row>
    <row r="594" spans="1:15">
      <c r="M594" s="279">
        <v>1849714.89</v>
      </c>
      <c r="N594" s="279">
        <v>2274644.7799999998</v>
      </c>
    </row>
  </sheetData>
  <mergeCells count="5">
    <mergeCell ref="A4:L4"/>
    <mergeCell ref="A1:K2"/>
    <mergeCell ref="A3:B3"/>
    <mergeCell ref="C3:D3"/>
    <mergeCell ref="H3:I3"/>
  </mergeCells>
  <phoneticPr fontId="3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71"/>
  <sheetViews>
    <sheetView topLeftCell="A7" zoomScale="70" zoomScaleNormal="70" workbookViewId="0"/>
  </sheetViews>
  <sheetFormatPr defaultRowHeight="12.75"/>
  <cols>
    <col min="1" max="2" width="35.7109375" customWidth="1"/>
    <col min="3" max="8" width="16.7109375" customWidth="1"/>
  </cols>
  <sheetData>
    <row r="1" spans="1:8" ht="14.25">
      <c r="A1" s="15" t="s">
        <v>6404</v>
      </c>
      <c r="B1" s="16"/>
      <c r="C1" s="16"/>
      <c r="D1" s="16"/>
      <c r="E1" s="16"/>
      <c r="F1" s="16"/>
      <c r="G1" s="16"/>
    </row>
    <row r="2" spans="1:8" ht="13.5" thickBot="1">
      <c r="A2" s="17"/>
      <c r="B2" s="18"/>
      <c r="C2" s="18"/>
      <c r="D2" s="18"/>
      <c r="E2" s="18"/>
      <c r="F2" s="18"/>
      <c r="G2" s="18"/>
    </row>
    <row r="3" spans="1:8" ht="14.25">
      <c r="A3" s="85" t="s">
        <v>6394</v>
      </c>
      <c r="B3" s="85"/>
      <c r="C3" s="227" t="s">
        <v>7648</v>
      </c>
      <c r="D3" s="223"/>
      <c r="E3" s="224"/>
      <c r="F3" s="224"/>
      <c r="G3" s="224"/>
      <c r="H3" s="240"/>
    </row>
    <row r="4" spans="1:8" ht="26.25" thickBot="1">
      <c r="A4" s="92"/>
      <c r="B4" s="92"/>
      <c r="C4" s="93">
        <v>2008</v>
      </c>
      <c r="D4" s="155" t="s">
        <v>6614</v>
      </c>
      <c r="E4" s="94">
        <v>2009</v>
      </c>
      <c r="F4" s="155" t="s">
        <v>6615</v>
      </c>
      <c r="G4" s="94">
        <v>2010</v>
      </c>
      <c r="H4" s="156" t="s">
        <v>6616</v>
      </c>
    </row>
    <row r="5" spans="1:8">
      <c r="A5" s="89"/>
      <c r="B5" s="89"/>
      <c r="C5" s="90"/>
      <c r="D5" s="90"/>
      <c r="E5" s="91"/>
      <c r="F5" s="91"/>
      <c r="G5" s="91"/>
      <c r="H5" s="148"/>
    </row>
    <row r="6" spans="1:8">
      <c r="A6" s="87"/>
      <c r="B6" s="87"/>
      <c r="C6" s="83"/>
      <c r="D6" s="83"/>
      <c r="E6" s="3"/>
      <c r="F6" s="3"/>
      <c r="G6" s="3"/>
      <c r="H6" s="149"/>
    </row>
    <row r="7" spans="1:8">
      <c r="A7" s="87" t="s">
        <v>6396</v>
      </c>
      <c r="B7" s="86" t="s">
        <v>6370</v>
      </c>
      <c r="C7" s="107">
        <f>Elforbrug!I17</f>
        <v>589374.91899999999</v>
      </c>
      <c r="D7" s="107">
        <f>C7</f>
        <v>589374.91899999999</v>
      </c>
      <c r="E7" s="13">
        <f>Elforbrug!K17</f>
        <v>596051.38599999994</v>
      </c>
      <c r="F7" s="13">
        <f>E7</f>
        <v>596051.38599999994</v>
      </c>
      <c r="G7" s="13">
        <f>Elforbrug!M17</f>
        <v>576609.37099999993</v>
      </c>
      <c r="H7" s="150">
        <f>G7</f>
        <v>576609.37099999993</v>
      </c>
    </row>
    <row r="8" spans="1:8">
      <c r="A8" s="87"/>
      <c r="B8" s="86" t="s">
        <v>6371</v>
      </c>
      <c r="C8" s="107">
        <f>Olieforbrug!E7</f>
        <v>140875.06</v>
      </c>
      <c r="D8" s="107">
        <f>Olieforbrug!F7</f>
        <v>157505.14214261345</v>
      </c>
      <c r="E8" s="13">
        <f>Olieforbrug!H7</f>
        <v>80432.800000000003</v>
      </c>
      <c r="F8" s="13">
        <f>Olieforbrug!I7</f>
        <v>83755.413282491267</v>
      </c>
      <c r="G8" s="13">
        <f>Olieforbrug!K7</f>
        <v>63636.04</v>
      </c>
      <c r="H8" s="59">
        <f>Olieforbrug!L7</f>
        <v>55594.588930951744</v>
      </c>
    </row>
    <row r="9" spans="1:8">
      <c r="A9" s="87"/>
      <c r="B9" s="86" t="s">
        <v>6372</v>
      </c>
      <c r="C9" s="107">
        <f>Biobrændsel!E7</f>
        <v>0</v>
      </c>
      <c r="D9" s="107">
        <f>C9</f>
        <v>0</v>
      </c>
      <c r="E9" s="13">
        <f>Biobrændsel!G7</f>
        <v>0</v>
      </c>
      <c r="F9" s="13">
        <f>E9</f>
        <v>0</v>
      </c>
      <c r="G9" s="13">
        <f>Biobrændsel!I7</f>
        <v>0</v>
      </c>
      <c r="H9" s="150">
        <f>G9</f>
        <v>0</v>
      </c>
    </row>
    <row r="10" spans="1:8">
      <c r="A10" s="87"/>
      <c r="B10" s="86" t="s">
        <v>6373</v>
      </c>
      <c r="C10" s="107">
        <f>Fjernvarme!I18</f>
        <v>250516.46965000001</v>
      </c>
      <c r="D10" s="107">
        <f>Fjernvarme!J18</f>
        <v>280089.54999762878</v>
      </c>
      <c r="E10" s="13">
        <f>Fjernvarme!L18</f>
        <v>280537.57739999995</v>
      </c>
      <c r="F10" s="13">
        <f>Fjernvarme!M18</f>
        <v>292126.35562116286</v>
      </c>
      <c r="G10" s="13">
        <f>Fjernvarme!O18</f>
        <v>286416.16639999993</v>
      </c>
      <c r="H10" s="59">
        <f>Fjernvarme!P18</f>
        <v>250222.81452753927</v>
      </c>
    </row>
    <row r="11" spans="1:8" ht="13.5" thickBot="1">
      <c r="A11" s="88" t="s">
        <v>6406</v>
      </c>
      <c r="B11" s="92"/>
      <c r="C11" s="120">
        <f t="shared" ref="C11:H11" si="0">SUM(C7:C10)</f>
        <v>980766.44865000003</v>
      </c>
      <c r="D11" s="120">
        <f t="shared" si="0"/>
        <v>1026969.6111402422</v>
      </c>
      <c r="E11" s="105">
        <f t="shared" si="0"/>
        <v>957021.76339999994</v>
      </c>
      <c r="F11" s="105">
        <f t="shared" si="0"/>
        <v>971933.15490365401</v>
      </c>
      <c r="G11" s="105">
        <f t="shared" si="0"/>
        <v>926661.57739999983</v>
      </c>
      <c r="H11" s="121">
        <f t="shared" si="0"/>
        <v>882426.77445849101</v>
      </c>
    </row>
    <row r="12" spans="1:8">
      <c r="A12" s="108"/>
      <c r="B12" s="89"/>
      <c r="C12" s="95"/>
      <c r="D12" s="95"/>
      <c r="E12" s="55"/>
      <c r="F12" s="55"/>
      <c r="G12" s="55"/>
      <c r="H12" s="151"/>
    </row>
    <row r="13" spans="1:8">
      <c r="A13" s="87" t="s">
        <v>6397</v>
      </c>
      <c r="B13" s="86" t="s">
        <v>6370</v>
      </c>
      <c r="C13" s="107">
        <f>Elforbrug!I189</f>
        <v>838409.27300000004</v>
      </c>
      <c r="D13" s="107">
        <f>C13</f>
        <v>838409.27300000004</v>
      </c>
      <c r="E13" s="13">
        <f>Elforbrug!K189</f>
        <v>800952.16399999999</v>
      </c>
      <c r="F13" s="13">
        <f>E13</f>
        <v>800952.16399999999</v>
      </c>
      <c r="G13" s="13">
        <f>Elforbrug!M189</f>
        <v>757489.06200000003</v>
      </c>
      <c r="H13" s="150">
        <f>G13</f>
        <v>757489.06200000003</v>
      </c>
    </row>
    <row r="14" spans="1:8">
      <c r="A14" s="87"/>
      <c r="B14" s="86" t="s">
        <v>6371</v>
      </c>
      <c r="C14" s="107">
        <f>Olieforbrug!E60</f>
        <v>371966.98499999999</v>
      </c>
      <c r="D14" s="107">
        <f>Olieforbrug!F60</f>
        <v>415877.11014841351</v>
      </c>
      <c r="E14" s="13">
        <f>Olieforbrug!H60</f>
        <v>379789.255</v>
      </c>
      <c r="F14" s="13">
        <f>Olieforbrug!I60</f>
        <v>395478.03896885924</v>
      </c>
      <c r="G14" s="13">
        <f>Olieforbrug!K60</f>
        <v>297901.60500000004</v>
      </c>
      <c r="H14" s="59">
        <f>Olieforbrug!L60</f>
        <v>260256.88072114106</v>
      </c>
    </row>
    <row r="15" spans="1:8">
      <c r="A15" s="87"/>
      <c r="B15" s="86" t="s">
        <v>6372</v>
      </c>
      <c r="C15" s="107">
        <f>Biobrændsel!E25</f>
        <v>0</v>
      </c>
      <c r="D15" s="107">
        <f>C15</f>
        <v>0</v>
      </c>
      <c r="E15" s="13">
        <f>Biobrændsel!G25</f>
        <v>0</v>
      </c>
      <c r="F15" s="13">
        <f>E15</f>
        <v>0</v>
      </c>
      <c r="G15" s="13">
        <f>Biobrændsel!I25</f>
        <v>0</v>
      </c>
      <c r="H15" s="150">
        <f>G15</f>
        <v>0</v>
      </c>
    </row>
    <row r="16" spans="1:8">
      <c r="A16" s="87"/>
      <c r="B16" s="86" t="s">
        <v>6373</v>
      </c>
      <c r="C16" s="107">
        <f>Fjernvarme!I87</f>
        <v>537896.58059999999</v>
      </c>
      <c r="D16" s="107">
        <f>Fjernvarme!J87</f>
        <v>599843.19591020129</v>
      </c>
      <c r="E16" s="13">
        <f>Fjernvarme!L87</f>
        <v>595863.57290000003</v>
      </c>
      <c r="F16" s="13">
        <f>Fjernvarme!M87</f>
        <v>620478.21048404835</v>
      </c>
      <c r="G16" s="13">
        <f>Fjernvarme!O87</f>
        <v>598608.3618999999</v>
      </c>
      <c r="H16" s="59">
        <f>Fjernvarme!P87</f>
        <v>522964.43666923483</v>
      </c>
    </row>
    <row r="17" spans="1:8" ht="13.5" thickBot="1">
      <c r="A17" s="88" t="s">
        <v>6406</v>
      </c>
      <c r="B17" s="92"/>
      <c r="C17" s="120">
        <f t="shared" ref="C17:H17" si="1">SUM(C13:C16)</f>
        <v>1748272.8385999999</v>
      </c>
      <c r="D17" s="120">
        <f t="shared" si="1"/>
        <v>1854129.579058615</v>
      </c>
      <c r="E17" s="120">
        <f t="shared" si="1"/>
        <v>1776604.9919</v>
      </c>
      <c r="F17" s="120">
        <f t="shared" si="1"/>
        <v>1816908.4134529075</v>
      </c>
      <c r="G17" s="105">
        <f t="shared" si="1"/>
        <v>1653999.0289</v>
      </c>
      <c r="H17" s="122">
        <f t="shared" si="1"/>
        <v>1540710.3793903759</v>
      </c>
    </row>
    <row r="18" spans="1:8">
      <c r="A18" s="108"/>
      <c r="B18" s="89"/>
      <c r="C18" s="95"/>
      <c r="D18" s="95"/>
      <c r="E18" s="55"/>
      <c r="F18" s="55"/>
      <c r="G18" s="55"/>
      <c r="H18" s="151"/>
    </row>
    <row r="19" spans="1:8">
      <c r="A19" s="87" t="s">
        <v>6398</v>
      </c>
      <c r="B19" s="86" t="s">
        <v>6370</v>
      </c>
      <c r="C19" s="107">
        <f>Elforbrug!I118</f>
        <v>222881.82899999997</v>
      </c>
      <c r="D19" s="107">
        <f>C19</f>
        <v>222881.82899999997</v>
      </c>
      <c r="E19" s="13">
        <f>Elforbrug!K118</f>
        <v>224397.03099999996</v>
      </c>
      <c r="F19" s="13">
        <f>E19</f>
        <v>224397.03099999996</v>
      </c>
      <c r="G19" s="13">
        <f>Elforbrug!M118</f>
        <v>210382.27799999999</v>
      </c>
      <c r="H19" s="150">
        <f>G19</f>
        <v>210382.27799999999</v>
      </c>
    </row>
    <row r="20" spans="1:8">
      <c r="A20" s="87"/>
      <c r="B20" s="86" t="s">
        <v>6371</v>
      </c>
      <c r="C20" s="107">
        <f>Olieforbrug!E33</f>
        <v>105218.77999999998</v>
      </c>
      <c r="D20" s="107">
        <f>Olieforbrug!F33</f>
        <v>117639.69364039577</v>
      </c>
      <c r="E20" s="13">
        <f>Olieforbrug!H33</f>
        <v>89166.670000000013</v>
      </c>
      <c r="F20" s="13">
        <f>Olieforbrug!I33</f>
        <v>92850.072319669518</v>
      </c>
      <c r="G20" s="13">
        <f>Olieforbrug!K33</f>
        <v>86063.785000000003</v>
      </c>
      <c r="H20" s="59">
        <f>Olieforbrug!L33</f>
        <v>75188.222725939748</v>
      </c>
    </row>
    <row r="21" spans="1:8">
      <c r="A21" s="87"/>
      <c r="B21" s="86" t="s">
        <v>6372</v>
      </c>
      <c r="C21" s="84">
        <v>0</v>
      </c>
      <c r="D21" s="84">
        <f>C21</f>
        <v>0</v>
      </c>
      <c r="E21" s="2">
        <v>0</v>
      </c>
      <c r="F21" s="2">
        <f>E21</f>
        <v>0</v>
      </c>
      <c r="G21" s="2">
        <v>0</v>
      </c>
      <c r="H21" s="152">
        <f>G21</f>
        <v>0</v>
      </c>
    </row>
    <row r="22" spans="1:8">
      <c r="A22" s="87"/>
      <c r="B22" s="86" t="s">
        <v>6373</v>
      </c>
      <c r="C22" s="107">
        <f>Fjernvarme!I51</f>
        <v>84838.550599999988</v>
      </c>
      <c r="D22" s="107">
        <f>Fjernvarme!J51</f>
        <v>94853.609797407029</v>
      </c>
      <c r="E22" s="13">
        <f>Fjernvarme!L51</f>
        <v>97644.710039999976</v>
      </c>
      <c r="F22" s="13">
        <f>Fjernvarme!M51</f>
        <v>101678.33327012391</v>
      </c>
      <c r="G22" s="13">
        <f>Fjernvarme!O51</f>
        <v>98933.54340000001</v>
      </c>
      <c r="H22" s="59">
        <f>Fjernvarme!P51</f>
        <v>86431.677345187942</v>
      </c>
    </row>
    <row r="23" spans="1:8" ht="13.5" thickBot="1">
      <c r="A23" s="88" t="s">
        <v>6406</v>
      </c>
      <c r="B23" s="92"/>
      <c r="C23" s="120">
        <f t="shared" ref="C23:H23" si="2">SUM(C19:C22)</f>
        <v>412939.1595999999</v>
      </c>
      <c r="D23" s="120">
        <f t="shared" si="2"/>
        <v>435375.13243780273</v>
      </c>
      <c r="E23" s="120">
        <f t="shared" si="2"/>
        <v>411208.41103999998</v>
      </c>
      <c r="F23" s="120">
        <f t="shared" si="2"/>
        <v>418925.43658979342</v>
      </c>
      <c r="G23" s="105">
        <f t="shared" si="2"/>
        <v>395379.60639999999</v>
      </c>
      <c r="H23" s="122">
        <f t="shared" si="2"/>
        <v>372002.17807112768</v>
      </c>
    </row>
    <row r="24" spans="1:8">
      <c r="A24" s="108"/>
      <c r="B24" s="89"/>
      <c r="C24" s="95"/>
      <c r="D24" s="95"/>
      <c r="E24" s="55"/>
      <c r="F24" s="55"/>
      <c r="G24" s="55"/>
      <c r="H24" s="151"/>
    </row>
    <row r="25" spans="1:8">
      <c r="A25" s="87" t="s">
        <v>6399</v>
      </c>
      <c r="B25" s="86" t="s">
        <v>6370</v>
      </c>
      <c r="C25" s="107">
        <f>Elforbrug!I127</f>
        <v>60563.074000000001</v>
      </c>
      <c r="D25" s="107">
        <f>C25</f>
        <v>60563.074000000001</v>
      </c>
      <c r="E25" s="13">
        <f>Elforbrug!K127</f>
        <v>55862.25499999999</v>
      </c>
      <c r="F25" s="13">
        <f>E25</f>
        <v>55862.25499999999</v>
      </c>
      <c r="G25" s="13">
        <f>Elforbrug!M127</f>
        <v>49140.781999999992</v>
      </c>
      <c r="H25" s="150">
        <f>G25</f>
        <v>49140.781999999992</v>
      </c>
    </row>
    <row r="26" spans="1:8">
      <c r="A26" s="87"/>
      <c r="B26" s="86" t="s">
        <v>6371</v>
      </c>
      <c r="C26" s="107">
        <f>Olieforbrug!E40</f>
        <v>23261.170000000002</v>
      </c>
      <c r="D26" s="107">
        <f>Olieforbrug!F40</f>
        <v>26007.115008529516</v>
      </c>
      <c r="E26" s="13">
        <f>Olieforbrug!H40</f>
        <v>12738.815000000002</v>
      </c>
      <c r="F26" s="13">
        <f>Olieforbrug!I40</f>
        <v>8573.671226564984</v>
      </c>
      <c r="G26" s="13">
        <f>Olieforbrug!K40</f>
        <v>0</v>
      </c>
      <c r="H26" s="59">
        <f>Olieforbrug!L40</f>
        <v>0</v>
      </c>
    </row>
    <row r="27" spans="1:8">
      <c r="A27" s="87"/>
      <c r="B27" s="86" t="s">
        <v>6372</v>
      </c>
      <c r="C27" s="107">
        <f>Biobrændsel!E14</f>
        <v>0</v>
      </c>
      <c r="D27" s="107">
        <f>C27</f>
        <v>0</v>
      </c>
      <c r="E27" s="13">
        <f>Biobrændsel!G14</f>
        <v>0</v>
      </c>
      <c r="F27" s="13">
        <f>E27</f>
        <v>0</v>
      </c>
      <c r="G27" s="13">
        <f>Biobrændsel!I14</f>
        <v>0</v>
      </c>
      <c r="H27" s="150">
        <f>G27</f>
        <v>0</v>
      </c>
    </row>
    <row r="28" spans="1:8">
      <c r="A28" s="87"/>
      <c r="B28" s="86" t="s">
        <v>6373</v>
      </c>
      <c r="C28" s="107">
        <f>Fjernvarme!I59</f>
        <v>10673.482889999999</v>
      </c>
      <c r="D28" s="107">
        <f>Fjernvarme!J59</f>
        <v>11933.470975957011</v>
      </c>
      <c r="E28" s="13">
        <f>Fjernvarme!L59</f>
        <v>11704.655119999999</v>
      </c>
      <c r="F28" s="13">
        <f>Fjernvarme!M59</f>
        <v>12188.164864391485</v>
      </c>
      <c r="G28" s="13">
        <f>Fjernvarme!O59</f>
        <v>13524.97472</v>
      </c>
      <c r="H28" s="59">
        <f>Fjernvarme!P59</f>
        <v>11815.873675670489</v>
      </c>
    </row>
    <row r="29" spans="1:8" ht="13.5" thickBot="1">
      <c r="A29" s="88" t="s">
        <v>6406</v>
      </c>
      <c r="B29" s="92"/>
      <c r="C29" s="120">
        <f t="shared" ref="C29:H29" si="3">SUM(C25:C28)</f>
        <v>94497.726890000005</v>
      </c>
      <c r="D29" s="120">
        <f t="shared" si="3"/>
        <v>98503.659984486527</v>
      </c>
      <c r="E29" s="120">
        <f t="shared" si="3"/>
        <v>80305.725119999988</v>
      </c>
      <c r="F29" s="120">
        <f t="shared" si="3"/>
        <v>76624.091090956455</v>
      </c>
      <c r="G29" s="105">
        <f t="shared" si="3"/>
        <v>62665.75671999999</v>
      </c>
      <c r="H29" s="122">
        <f t="shared" si="3"/>
        <v>60956.655675670481</v>
      </c>
    </row>
    <row r="30" spans="1:8">
      <c r="A30" s="108"/>
      <c r="B30" s="89"/>
      <c r="C30" s="95"/>
      <c r="D30" s="95"/>
      <c r="E30" s="55"/>
      <c r="F30" s="55"/>
      <c r="G30" s="55"/>
      <c r="H30" s="151"/>
    </row>
    <row r="31" spans="1:8">
      <c r="A31" s="87" t="s">
        <v>6400</v>
      </c>
      <c r="B31" s="86" t="s">
        <v>6370</v>
      </c>
      <c r="C31" s="107">
        <f>Elforbrug!I858</f>
        <v>1188073.581</v>
      </c>
      <c r="D31" s="107">
        <f>C31</f>
        <v>1188073.581</v>
      </c>
      <c r="E31" s="13">
        <f>Elforbrug!K858</f>
        <v>1157663.95</v>
      </c>
      <c r="F31" s="13">
        <f>E31</f>
        <v>1157663.95</v>
      </c>
      <c r="G31" s="13">
        <f>Elforbrug!M858</f>
        <v>1120506.8810000001</v>
      </c>
      <c r="H31" s="150">
        <f>G31</f>
        <v>1120506.8810000001</v>
      </c>
    </row>
    <row r="32" spans="1:8">
      <c r="A32" s="87"/>
      <c r="B32" s="86" t="s">
        <v>6371</v>
      </c>
      <c r="C32" s="107">
        <f>Olieforbrug!E123</f>
        <v>549864.13500000001</v>
      </c>
      <c r="D32" s="107">
        <f>Olieforbrug!F123</f>
        <v>614774.7425435005</v>
      </c>
      <c r="E32" s="13">
        <f>Olieforbrug!H123</f>
        <v>533329.19500000007</v>
      </c>
      <c r="F32" s="13">
        <f>Olieforbrug!I123</f>
        <v>555360.5885017477</v>
      </c>
      <c r="G32" s="13">
        <f>Olieforbrug!K123</f>
        <v>584180.57500000007</v>
      </c>
      <c r="H32" s="59">
        <f>Olieforbrug!L123</f>
        <v>510359.83585043991</v>
      </c>
    </row>
    <row r="33" spans="1:8">
      <c r="A33" s="87"/>
      <c r="B33" s="86" t="s">
        <v>6372</v>
      </c>
      <c r="C33" s="107">
        <f>Biobrændsel!E42</f>
        <v>0</v>
      </c>
      <c r="D33" s="107">
        <f>C33</f>
        <v>0</v>
      </c>
      <c r="E33" s="13">
        <f>Biobrændsel!G42</f>
        <v>0</v>
      </c>
      <c r="F33" s="13">
        <f>E33</f>
        <v>0</v>
      </c>
      <c r="G33" s="13">
        <f>Biobrændsel!I42</f>
        <v>0</v>
      </c>
      <c r="H33" s="150">
        <f>G33</f>
        <v>0</v>
      </c>
    </row>
    <row r="34" spans="1:8">
      <c r="A34" s="87"/>
      <c r="B34" s="86" t="s">
        <v>6373</v>
      </c>
      <c r="C34" s="107">
        <f>Fjernvarme!I207</f>
        <v>478456.04129999998</v>
      </c>
      <c r="D34" s="107">
        <f>Fjernvarme!J207</f>
        <v>534937.03423408384</v>
      </c>
      <c r="E34" s="13">
        <f>Fjernvarme!L207</f>
        <v>517371.99329999997</v>
      </c>
      <c r="F34" s="13">
        <f>Fjernvarme!M207</f>
        <v>538744.20783098182</v>
      </c>
      <c r="G34" s="13">
        <f>Fjernvarme!O207</f>
        <v>522734.28509999998</v>
      </c>
      <c r="H34" s="59">
        <f>Fjernvarme!P207</f>
        <v>456678.28639634757</v>
      </c>
    </row>
    <row r="35" spans="1:8" ht="13.5" thickBot="1">
      <c r="A35" s="88" t="s">
        <v>6406</v>
      </c>
      <c r="B35" s="92"/>
      <c r="C35" s="120">
        <f t="shared" ref="C35:H35" si="4">SUM(C31:C34)</f>
        <v>2216393.7573000002</v>
      </c>
      <c r="D35" s="120">
        <f t="shared" si="4"/>
        <v>2337785.3577775843</v>
      </c>
      <c r="E35" s="120">
        <f t="shared" si="4"/>
        <v>2208365.1382999998</v>
      </c>
      <c r="F35" s="120">
        <f t="shared" si="4"/>
        <v>2251768.7463327292</v>
      </c>
      <c r="G35" s="105">
        <f t="shared" si="4"/>
        <v>2227421.7411000002</v>
      </c>
      <c r="H35" s="122">
        <f t="shared" si="4"/>
        <v>2087545.0032467875</v>
      </c>
    </row>
    <row r="36" spans="1:8">
      <c r="A36" s="108"/>
      <c r="B36" s="89"/>
      <c r="C36" s="95"/>
      <c r="D36" s="95"/>
      <c r="E36" s="55"/>
      <c r="F36" s="55"/>
      <c r="G36" s="55"/>
      <c r="H36" s="151"/>
    </row>
    <row r="37" spans="1:8">
      <c r="A37" s="87" t="s">
        <v>7366</v>
      </c>
      <c r="B37" s="86" t="s">
        <v>6370</v>
      </c>
      <c r="C37" s="107">
        <f>Elforbrug!I212</f>
        <v>300247.71999999997</v>
      </c>
      <c r="D37" s="107">
        <f>C37</f>
        <v>300247.71999999997</v>
      </c>
      <c r="E37" s="13">
        <f>Elforbrug!K212</f>
        <v>292204.33999999997</v>
      </c>
      <c r="F37" s="13">
        <f>E37</f>
        <v>292204.33999999997</v>
      </c>
      <c r="G37" s="13">
        <f>Elforbrug!M212</f>
        <v>296337.391</v>
      </c>
      <c r="H37" s="150">
        <f>G37</f>
        <v>296337.391</v>
      </c>
    </row>
    <row r="38" spans="1:8">
      <c r="A38" s="87"/>
      <c r="B38" s="86" t="s">
        <v>6371</v>
      </c>
      <c r="C38" s="107">
        <f>Olieforbrug!E71</f>
        <v>33357.14</v>
      </c>
      <c r="D38" s="107">
        <f>Olieforbrug!F71</f>
        <v>37294.89859433641</v>
      </c>
      <c r="E38" s="13">
        <f>Olieforbrug!H71</f>
        <v>31913.420000000006</v>
      </c>
      <c r="F38" s="13">
        <f>Olieforbrug!I71</f>
        <v>33231.737318080712</v>
      </c>
      <c r="G38" s="13">
        <f>Olieforbrug!K71</f>
        <v>40415.15</v>
      </c>
      <c r="H38" s="59">
        <f>Olieforbrug!L71</f>
        <v>35308.036936816854</v>
      </c>
    </row>
    <row r="39" spans="1:8">
      <c r="A39" s="87"/>
      <c r="B39" s="86" t="s">
        <v>6372</v>
      </c>
      <c r="C39" s="107">
        <f>Biobrændsel!E31</f>
        <v>0</v>
      </c>
      <c r="D39" s="107">
        <f>C39</f>
        <v>0</v>
      </c>
      <c r="E39" s="13">
        <f>Biobrændsel!G31</f>
        <v>0</v>
      </c>
      <c r="F39" s="13">
        <f>E39</f>
        <v>0</v>
      </c>
      <c r="G39" s="13">
        <f>Biobrændsel!I31</f>
        <v>0</v>
      </c>
      <c r="H39" s="150">
        <f>G39</f>
        <v>0</v>
      </c>
    </row>
    <row r="40" spans="1:8">
      <c r="A40" s="87"/>
      <c r="B40" s="86" t="s">
        <v>6373</v>
      </c>
      <c r="C40" s="107">
        <f>Fjernvarme!I116</f>
        <v>194142.29668999999</v>
      </c>
      <c r="D40" s="107">
        <f>Fjernvarme!J116</f>
        <v>217060.4934333436</v>
      </c>
      <c r="E40" s="13">
        <f>Fjernvarme!L116</f>
        <v>217348.66933999991</v>
      </c>
      <c r="F40" s="13">
        <f>Fjernvarme!M116</f>
        <v>226327.1653724754</v>
      </c>
      <c r="G40" s="13">
        <f>Fjernvarme!O116</f>
        <v>217516.79559999992</v>
      </c>
      <c r="H40" s="59">
        <f>Fjernvarme!P116</f>
        <v>190030.00244766727</v>
      </c>
    </row>
    <row r="41" spans="1:8" ht="13.5" thickBot="1">
      <c r="A41" s="88" t="s">
        <v>6406</v>
      </c>
      <c r="B41" s="92"/>
      <c r="C41" s="120">
        <f t="shared" ref="C41:H41" si="5">SUM(C37:C40)</f>
        <v>527747.15668999997</v>
      </c>
      <c r="D41" s="120">
        <f t="shared" si="5"/>
        <v>554603.11202768004</v>
      </c>
      <c r="E41" s="120">
        <f t="shared" si="5"/>
        <v>541466.4293399998</v>
      </c>
      <c r="F41" s="120">
        <f t="shared" si="5"/>
        <v>551763.2426905561</v>
      </c>
      <c r="G41" s="105">
        <f t="shared" si="5"/>
        <v>554269.33659999992</v>
      </c>
      <c r="H41" s="122">
        <f t="shared" si="5"/>
        <v>521675.43038448412</v>
      </c>
    </row>
    <row r="42" spans="1:8">
      <c r="A42" s="108"/>
      <c r="B42" s="89"/>
      <c r="C42" s="95"/>
      <c r="D42" s="95"/>
      <c r="E42" s="55"/>
      <c r="F42" s="55"/>
      <c r="G42" s="55"/>
      <c r="H42" s="151"/>
    </row>
    <row r="43" spans="1:8">
      <c r="A43" s="87" t="s">
        <v>6401</v>
      </c>
      <c r="B43" s="86" t="s">
        <v>6370</v>
      </c>
      <c r="C43" s="107">
        <f>Elforbrug!I157</f>
        <v>504022.1939999999</v>
      </c>
      <c r="D43" s="107">
        <f>C43</f>
        <v>504022.1939999999</v>
      </c>
      <c r="E43" s="13">
        <f>Elforbrug!K157</f>
        <v>506281.14899999992</v>
      </c>
      <c r="F43" s="13">
        <f>E43</f>
        <v>506281.14899999992</v>
      </c>
      <c r="G43" s="13">
        <f>Elforbrug!M157</f>
        <v>509585.05099999998</v>
      </c>
      <c r="H43" s="150">
        <f>G43</f>
        <v>509585.05099999998</v>
      </c>
    </row>
    <row r="44" spans="1:8">
      <c r="A44" s="87"/>
      <c r="B44" s="86" t="s">
        <v>6371</v>
      </c>
      <c r="C44" s="107">
        <f>Olieforbrug!E43</f>
        <v>57517.72</v>
      </c>
      <c r="D44" s="107">
        <f>Olieforbrug!F43</f>
        <v>64307.597557147732</v>
      </c>
      <c r="E44" s="13">
        <f>Olieforbrug!H43</f>
        <v>68510.714999999997</v>
      </c>
      <c r="F44" s="13">
        <f>Olieforbrug!I43</f>
        <v>71340.836687321265</v>
      </c>
      <c r="G44" s="13">
        <f>Olieforbrug!K43</f>
        <v>83978.5</v>
      </c>
      <c r="H44" s="59">
        <f>Olieforbrug!L43</f>
        <v>73366.447480671821</v>
      </c>
    </row>
    <row r="45" spans="1:8">
      <c r="A45" s="87"/>
      <c r="B45" s="86" t="s">
        <v>6372</v>
      </c>
      <c r="C45" s="84">
        <v>0</v>
      </c>
      <c r="D45" s="84">
        <f>C45</f>
        <v>0</v>
      </c>
      <c r="E45" s="2">
        <v>0</v>
      </c>
      <c r="F45" s="2">
        <f>E45</f>
        <v>0</v>
      </c>
      <c r="G45" s="2">
        <v>0</v>
      </c>
      <c r="H45" s="152">
        <f>G45</f>
        <v>0</v>
      </c>
    </row>
    <row r="46" spans="1:8">
      <c r="A46" s="87"/>
      <c r="B46" s="86" t="s">
        <v>6373</v>
      </c>
      <c r="C46" s="107">
        <f>Fjernvarme!I71</f>
        <v>111680.96646</v>
      </c>
      <c r="D46" s="107">
        <f>Fjernvarme!J71</f>
        <v>124864.7311802866</v>
      </c>
      <c r="E46" s="13">
        <f>Fjernvarme!L71</f>
        <v>125771.41316999999</v>
      </c>
      <c r="F46" s="13">
        <f>Fjernvarme!M71</f>
        <v>130966.92753673022</v>
      </c>
      <c r="G46" s="13">
        <f>Fjernvarme!O71</f>
        <v>126449.11120999999</v>
      </c>
      <c r="H46" s="59">
        <f>Fjernvarme!P71</f>
        <v>110470.20459482002</v>
      </c>
    </row>
    <row r="47" spans="1:8" ht="13.5" thickBot="1">
      <c r="A47" s="88" t="s">
        <v>6406</v>
      </c>
      <c r="B47" s="92"/>
      <c r="C47" s="120">
        <f t="shared" ref="C47:H47" si="6">SUM(C43:C46)</f>
        <v>673220.8804599999</v>
      </c>
      <c r="D47" s="120">
        <f t="shared" si="6"/>
        <v>693194.52273743425</v>
      </c>
      <c r="E47" s="120">
        <f t="shared" si="6"/>
        <v>700563.2771699999</v>
      </c>
      <c r="F47" s="120">
        <f t="shared" si="6"/>
        <v>708588.91322405136</v>
      </c>
      <c r="G47" s="105">
        <f t="shared" si="6"/>
        <v>720012.66220999998</v>
      </c>
      <c r="H47" s="122">
        <f t="shared" si="6"/>
        <v>693421.70307549182</v>
      </c>
    </row>
    <row r="48" spans="1:8">
      <c r="A48" s="108"/>
      <c r="B48" s="89"/>
      <c r="C48" s="95"/>
      <c r="D48" s="95"/>
      <c r="E48" s="55"/>
      <c r="F48" s="55"/>
      <c r="G48" s="55"/>
      <c r="H48" s="151"/>
    </row>
    <row r="49" spans="1:8">
      <c r="A49" s="87" t="s">
        <v>6402</v>
      </c>
      <c r="B49" s="86" t="s">
        <v>6370</v>
      </c>
      <c r="C49" s="107">
        <f>Elforbrug!I83</f>
        <v>213457.68800000002</v>
      </c>
      <c r="D49" s="107">
        <f>C49</f>
        <v>213457.68800000002</v>
      </c>
      <c r="E49" s="13">
        <f>Elforbrug!K83</f>
        <v>199697.39199999976</v>
      </c>
      <c r="F49" s="13">
        <f>E49</f>
        <v>199697.39199999976</v>
      </c>
      <c r="G49" s="13">
        <f>Elforbrug!M83</f>
        <v>212331.96099999995</v>
      </c>
      <c r="H49" s="150">
        <f>G49</f>
        <v>212331.96099999995</v>
      </c>
    </row>
    <row r="50" spans="1:8">
      <c r="A50" s="87"/>
      <c r="B50" s="86" t="s">
        <v>6371</v>
      </c>
      <c r="C50" s="107">
        <f>Olieforbrug!E16</f>
        <v>100760.42000000001</v>
      </c>
      <c r="D50" s="107">
        <f>Olieforbrug!F16</f>
        <v>112655.03116342548</v>
      </c>
      <c r="E50" s="13">
        <f>Olieforbrug!H16</f>
        <v>88591.35500000001</v>
      </c>
      <c r="F50" s="13">
        <f>Olieforbrug!I16</f>
        <v>92250.991526850979</v>
      </c>
      <c r="G50" s="13">
        <f>Olieforbrug!K16</f>
        <v>79960.570000000007</v>
      </c>
      <c r="H50" s="59">
        <f>Olieforbrug!L16</f>
        <v>69856.248437749935</v>
      </c>
    </row>
    <row r="51" spans="1:8">
      <c r="A51" s="87"/>
      <c r="B51" s="86" t="s">
        <v>6372</v>
      </c>
      <c r="C51" s="107">
        <f>Biobrændsel!E11</f>
        <v>0</v>
      </c>
      <c r="D51" s="107">
        <f>C51</f>
        <v>0</v>
      </c>
      <c r="E51" s="13">
        <f>Biobrændsel!G11</f>
        <v>0</v>
      </c>
      <c r="F51" s="13">
        <f>E51</f>
        <v>0</v>
      </c>
      <c r="G51" s="13">
        <f>Biobrændsel!I11</f>
        <v>0</v>
      </c>
      <c r="H51" s="150">
        <f>G51</f>
        <v>0</v>
      </c>
    </row>
    <row r="52" spans="1:8">
      <c r="A52" s="87"/>
      <c r="B52" s="86" t="s">
        <v>6373</v>
      </c>
      <c r="C52" s="107">
        <f>Fjernvarme!I32</f>
        <v>158973.14954999997</v>
      </c>
      <c r="D52" s="107">
        <f>Fjernvarme!J32</f>
        <v>177739.6830690378</v>
      </c>
      <c r="E52" s="13">
        <f>Fjernvarme!L32</f>
        <v>188540.68303000001</v>
      </c>
      <c r="F52" s="13">
        <f>Fjernvarme!M32</f>
        <v>196329.1446740737</v>
      </c>
      <c r="G52" s="13">
        <f>Fjernvarme!O32</f>
        <v>186595.03903000001</v>
      </c>
      <c r="H52" s="59">
        <f>Fjernvarme!P32</f>
        <v>163015.71391663823</v>
      </c>
    </row>
    <row r="53" spans="1:8" ht="13.5" thickBot="1">
      <c r="A53" s="88" t="s">
        <v>6406</v>
      </c>
      <c r="B53" s="92"/>
      <c r="C53" s="120">
        <f t="shared" ref="C53:H53" si="7">SUM(C49:C52)</f>
        <v>473191.25754999998</v>
      </c>
      <c r="D53" s="120">
        <f t="shared" si="7"/>
        <v>503852.4022324633</v>
      </c>
      <c r="E53" s="120">
        <f t="shared" si="7"/>
        <v>476829.43002999976</v>
      </c>
      <c r="F53" s="120">
        <f t="shared" si="7"/>
        <v>488277.5282009244</v>
      </c>
      <c r="G53" s="105">
        <f t="shared" si="7"/>
        <v>478887.57002999994</v>
      </c>
      <c r="H53" s="122">
        <f t="shared" si="7"/>
        <v>445203.9233543881</v>
      </c>
    </row>
    <row r="54" spans="1:8">
      <c r="A54" s="109"/>
      <c r="B54" s="96"/>
      <c r="C54" s="97"/>
      <c r="D54" s="97"/>
      <c r="E54" s="98"/>
      <c r="F54" s="98"/>
      <c r="G54" s="98"/>
      <c r="H54" s="153"/>
    </row>
    <row r="55" spans="1:8" ht="13.5" thickBot="1">
      <c r="A55" s="165" t="s">
        <v>6374</v>
      </c>
      <c r="B55" s="165"/>
      <c r="C55" s="166">
        <f t="shared" ref="C55:H55" si="8">C11+C17+C23+C29+C35+C41+C47+C53</f>
        <v>7127029.2257399997</v>
      </c>
      <c r="D55" s="166">
        <f t="shared" si="8"/>
        <v>7504413.3773963088</v>
      </c>
      <c r="E55" s="166">
        <f t="shared" si="8"/>
        <v>7152365.1662999978</v>
      </c>
      <c r="F55" s="166">
        <f t="shared" si="8"/>
        <v>7284789.5264855726</v>
      </c>
      <c r="G55" s="167">
        <f t="shared" si="8"/>
        <v>7019297.27936</v>
      </c>
      <c r="H55" s="168">
        <f t="shared" si="8"/>
        <v>6603942.0476568164</v>
      </c>
    </row>
    <row r="56" spans="1:8">
      <c r="A56" s="174"/>
      <c r="B56" s="175"/>
      <c r="C56" s="176"/>
      <c r="D56" s="176"/>
      <c r="E56" s="176"/>
      <c r="F56" s="176"/>
      <c r="G56" s="176"/>
      <c r="H56" s="177"/>
    </row>
    <row r="57" spans="1:8">
      <c r="A57" s="6" t="s">
        <v>6618</v>
      </c>
      <c r="B57" s="181"/>
      <c r="C57" s="250">
        <f>(C55-E55)/C55*100</f>
        <v>-0.35549090311703502</v>
      </c>
      <c r="D57" s="251"/>
      <c r="E57" s="252"/>
      <c r="F57" s="185"/>
      <c r="G57" s="173"/>
      <c r="H57" s="183"/>
    </row>
    <row r="58" spans="1:8">
      <c r="A58" s="6" t="s">
        <v>6619</v>
      </c>
      <c r="B58" s="181"/>
      <c r="C58" s="173"/>
      <c r="D58" s="173"/>
      <c r="E58" s="253">
        <f>(E55-G55)/E55*100</f>
        <v>1.8604738970400663</v>
      </c>
      <c r="F58" s="254"/>
      <c r="G58" s="255"/>
      <c r="H58" s="182"/>
    </row>
    <row r="59" spans="1:8">
      <c r="A59" s="6" t="s">
        <v>6620</v>
      </c>
      <c r="B59" s="181"/>
      <c r="C59" s="250">
        <f>(C55-G55)/C55*100</f>
        <v>1.5115968093818757</v>
      </c>
      <c r="D59" s="251"/>
      <c r="E59" s="251"/>
      <c r="F59" s="251"/>
      <c r="G59" s="252"/>
      <c r="H59" s="182"/>
    </row>
    <row r="60" spans="1:8">
      <c r="A60" s="180"/>
      <c r="B60" s="181"/>
      <c r="C60" s="173"/>
      <c r="D60" s="173"/>
      <c r="E60" s="173"/>
      <c r="F60" s="173"/>
      <c r="G60" s="173"/>
      <c r="H60" s="184"/>
    </row>
    <row r="61" spans="1:8">
      <c r="A61" s="6" t="s">
        <v>6621</v>
      </c>
      <c r="B61" s="3"/>
      <c r="C61" s="173"/>
      <c r="D61" s="241">
        <f>(D55-F55)/D55*100</f>
        <v>2.9265958558766889</v>
      </c>
      <c r="E61" s="242"/>
      <c r="F61" s="243"/>
      <c r="G61" s="173"/>
      <c r="H61" s="178"/>
    </row>
    <row r="62" spans="1:8">
      <c r="A62" s="6" t="s">
        <v>6622</v>
      </c>
      <c r="B62" s="3"/>
      <c r="C62" s="173"/>
      <c r="D62" s="173"/>
      <c r="E62" s="173"/>
      <c r="F62" s="244">
        <f>(F55-H55)/F55*100</f>
        <v>9.3461516815739749</v>
      </c>
      <c r="G62" s="245"/>
      <c r="H62" s="246"/>
    </row>
    <row r="63" spans="1:8" ht="13.5" thickBot="1">
      <c r="A63" s="179" t="s">
        <v>6623</v>
      </c>
      <c r="B63" s="118"/>
      <c r="C63" s="164"/>
      <c r="D63" s="247">
        <f>(D55-H55)/D55*100</f>
        <v>11.999223449653771</v>
      </c>
      <c r="E63" s="248"/>
      <c r="F63" s="248"/>
      <c r="G63" s="248"/>
      <c r="H63" s="249"/>
    </row>
    <row r="64" spans="1:8">
      <c r="A64" s="169"/>
      <c r="B64" s="170"/>
      <c r="C64" s="171"/>
      <c r="D64" s="171"/>
      <c r="E64" s="171"/>
      <c r="F64" s="171"/>
      <c r="G64" s="171"/>
      <c r="H64" s="172"/>
    </row>
    <row r="65" spans="1:8">
      <c r="A65" s="139" t="s">
        <v>6964</v>
      </c>
      <c r="B65" s="140"/>
      <c r="C65" s="141"/>
      <c r="D65" s="141"/>
      <c r="E65" s="142"/>
      <c r="F65" s="142"/>
      <c r="G65" s="142"/>
      <c r="H65" s="154"/>
    </row>
    <row r="66" spans="1:8">
      <c r="A66" s="4"/>
      <c r="B66" s="2"/>
      <c r="C66" s="2"/>
      <c r="D66" s="2"/>
      <c r="E66" s="2"/>
      <c r="F66" s="2"/>
      <c r="G66" s="2"/>
      <c r="H66" s="152"/>
    </row>
    <row r="67" spans="1:8">
      <c r="A67" s="4"/>
      <c r="B67" s="2" t="s">
        <v>6965</v>
      </c>
      <c r="C67" s="13">
        <f>Elforbrug!I831</f>
        <v>7040506.1089999992</v>
      </c>
      <c r="D67" s="13">
        <f>C67</f>
        <v>7040506.1089999992</v>
      </c>
      <c r="E67" s="13">
        <f>Elforbrug!K831</f>
        <v>6783076.4050000012</v>
      </c>
      <c r="F67" s="13">
        <f>E67</f>
        <v>6783076.4050000012</v>
      </c>
      <c r="G67" s="13">
        <f>Elforbrug!M831</f>
        <v>6869639.0989999995</v>
      </c>
      <c r="H67" s="150">
        <f>G67</f>
        <v>6869639.0989999995</v>
      </c>
    </row>
    <row r="68" spans="1:8">
      <c r="A68" s="4"/>
      <c r="B68" s="2" t="s">
        <v>6371</v>
      </c>
      <c r="C68" s="13">
        <f>Olieforbrug!E100</f>
        <v>1067762.3800000001</v>
      </c>
      <c r="D68" s="13">
        <f>Olieforbrug!F100</f>
        <v>1193810.0713954282</v>
      </c>
      <c r="E68" s="13">
        <f>Olieforbrug!H100</f>
        <v>1047962.3750000001</v>
      </c>
      <c r="F68" s="13">
        <f>Olieforbrug!I100</f>
        <v>1091252.8448919605</v>
      </c>
      <c r="G68" s="13">
        <f>Olieforbrug!K100</f>
        <v>1127107.2750000001</v>
      </c>
      <c r="H68" s="59">
        <f>Olieforbrug!L100</f>
        <v>984678.89634097577</v>
      </c>
    </row>
    <row r="69" spans="1:8">
      <c r="A69" s="4"/>
      <c r="B69" s="2" t="s">
        <v>6372</v>
      </c>
      <c r="C69" s="13">
        <f>Biobrændsel!E39</f>
        <v>0</v>
      </c>
      <c r="D69" s="13">
        <f>C69</f>
        <v>0</v>
      </c>
      <c r="E69" s="13">
        <f>Biobrændsel!G39</f>
        <v>0</v>
      </c>
      <c r="F69" s="13">
        <f>E69</f>
        <v>0</v>
      </c>
      <c r="G69" s="13">
        <f>Biobrændsel!I39</f>
        <v>0</v>
      </c>
      <c r="H69" s="150">
        <f>G69</f>
        <v>0</v>
      </c>
    </row>
    <row r="70" spans="1:8">
      <c r="A70" s="4"/>
      <c r="B70" s="2" t="s">
        <v>6373</v>
      </c>
      <c r="C70" s="13">
        <f>Fjernvarme!I197</f>
        <v>1203617.5636899997</v>
      </c>
      <c r="D70" s="13">
        <f>Fjernvarme!J197</f>
        <v>1345702.7486223574</v>
      </c>
      <c r="E70" s="13">
        <f>Fjernvarme!L197</f>
        <v>1437624.0487199998</v>
      </c>
      <c r="F70" s="13">
        <f>Fjernvarme!M197</f>
        <v>1497011.1241358249</v>
      </c>
      <c r="G70" s="13">
        <f>Fjernvarme!O197</f>
        <v>1441103.2712000001</v>
      </c>
      <c r="H70" s="59">
        <f>Fjernvarme!P197</f>
        <v>1258996.3795580906</v>
      </c>
    </row>
    <row r="71" spans="1:8" ht="13.5" thickBot="1">
      <c r="A71" s="138"/>
      <c r="B71" s="56"/>
      <c r="C71" s="157">
        <f t="shared" ref="C71:H71" si="9">SUM(C67:C70)</f>
        <v>9311886.0526899993</v>
      </c>
      <c r="D71" s="157">
        <f t="shared" si="9"/>
        <v>9580018.9290177841</v>
      </c>
      <c r="E71" s="157">
        <f t="shared" si="9"/>
        <v>9268662.8287200015</v>
      </c>
      <c r="F71" s="157">
        <f t="shared" si="9"/>
        <v>9371340.3740277868</v>
      </c>
      <c r="G71" s="157">
        <f t="shared" si="9"/>
        <v>9437849.6451999992</v>
      </c>
      <c r="H71" s="163">
        <f t="shared" si="9"/>
        <v>9113314.3748990651</v>
      </c>
    </row>
  </sheetData>
  <mergeCells count="7">
    <mergeCell ref="C3:H3"/>
    <mergeCell ref="D61:F61"/>
    <mergeCell ref="F62:H62"/>
    <mergeCell ref="D63:H63"/>
    <mergeCell ref="C57:E57"/>
    <mergeCell ref="E58:G58"/>
    <mergeCell ref="C59:G59"/>
  </mergeCells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selection activeCell="F25" sqref="F25"/>
    </sheetView>
  </sheetViews>
  <sheetFormatPr defaultRowHeight="12.75"/>
  <cols>
    <col min="1" max="1" width="35.7109375" customWidth="1"/>
    <col min="2" max="2" width="16.7109375" customWidth="1"/>
    <col min="3" max="3" width="15.85546875" customWidth="1"/>
    <col min="4" max="5" width="16.7109375" customWidth="1"/>
    <col min="6" max="6" width="13.28515625" customWidth="1"/>
    <col min="7" max="7" width="16.7109375" customWidth="1"/>
    <col min="8" max="8" width="12.7109375" customWidth="1"/>
  </cols>
  <sheetData>
    <row r="1" spans="1:8" ht="14.25">
      <c r="A1" s="15" t="s">
        <v>6404</v>
      </c>
      <c r="B1" s="16"/>
      <c r="C1" s="16"/>
      <c r="D1" s="16"/>
      <c r="E1" s="16"/>
      <c r="F1" s="16"/>
      <c r="G1" s="1"/>
      <c r="H1" s="1"/>
    </row>
    <row r="2" spans="1:8" ht="13.5" thickBot="1">
      <c r="A2" s="17"/>
      <c r="B2" s="18"/>
      <c r="C2" s="18"/>
      <c r="D2" s="18"/>
      <c r="E2" s="18"/>
      <c r="F2" s="18"/>
    </row>
    <row r="3" spans="1:8" ht="14.25">
      <c r="A3" s="41" t="s">
        <v>6394</v>
      </c>
      <c r="B3" s="227" t="s">
        <v>7649</v>
      </c>
      <c r="C3" s="223"/>
      <c r="D3" s="224"/>
      <c r="E3" s="224"/>
      <c r="F3" s="224"/>
      <c r="G3" s="201"/>
      <c r="H3" s="8"/>
    </row>
    <row r="4" spans="1:8" ht="25.5">
      <c r="A4" s="42"/>
      <c r="B4" s="45">
        <v>2009</v>
      </c>
      <c r="C4" s="162" t="s">
        <v>6615</v>
      </c>
      <c r="D4" s="9">
        <v>2010</v>
      </c>
      <c r="E4" s="162" t="s">
        <v>6616</v>
      </c>
      <c r="F4" s="159" t="s">
        <v>6405</v>
      </c>
      <c r="G4" s="202" t="s">
        <v>7449</v>
      </c>
    </row>
    <row r="5" spans="1:8">
      <c r="A5" s="42"/>
      <c r="B5" s="45"/>
      <c r="C5" s="125"/>
      <c r="D5" s="9"/>
      <c r="E5" s="159"/>
      <c r="F5" s="159"/>
      <c r="G5" s="203"/>
    </row>
    <row r="6" spans="1:8">
      <c r="A6" s="43" t="s">
        <v>6395</v>
      </c>
      <c r="B6" s="6"/>
      <c r="C6" s="200">
        <f>SUM(C7:C14)</f>
        <v>7284789.5264855726</v>
      </c>
      <c r="D6" s="3"/>
      <c r="E6" s="197">
        <f>SUM(E7:E14)</f>
        <v>6603942.0476568164</v>
      </c>
      <c r="F6" s="112">
        <f>E6-C6</f>
        <v>-680847.47882875614</v>
      </c>
      <c r="G6" s="202">
        <f>F6/C6*100</f>
        <v>-9.3461516815739749</v>
      </c>
      <c r="H6" s="1"/>
    </row>
    <row r="7" spans="1:8">
      <c r="A7" s="42" t="s">
        <v>6396</v>
      </c>
      <c r="B7" s="124">
        <f>Samleark!E11</f>
        <v>957021.76339999994</v>
      </c>
      <c r="C7" s="107">
        <f>Samleark!F11</f>
        <v>971933.15490365401</v>
      </c>
      <c r="D7" s="13">
        <f>Samleark!G11</f>
        <v>926661.57739999983</v>
      </c>
      <c r="E7" s="13">
        <f>Samleark!H11</f>
        <v>882426.77445849101</v>
      </c>
      <c r="F7" s="112">
        <f>E7-C7</f>
        <v>-89506.380445162999</v>
      </c>
      <c r="G7" s="203">
        <f>F7/C7*100</f>
        <v>-9.2091086710624257</v>
      </c>
    </row>
    <row r="8" spans="1:8">
      <c r="A8" s="42" t="s">
        <v>6397</v>
      </c>
      <c r="B8" s="124">
        <f>Samleark!E17</f>
        <v>1776604.9919</v>
      </c>
      <c r="C8" s="107">
        <f>Samleark!F17</f>
        <v>1816908.4134529075</v>
      </c>
      <c r="D8" s="13">
        <f>Samleark!G17</f>
        <v>1653999.0289</v>
      </c>
      <c r="E8" s="13">
        <f>Samleark!H17</f>
        <v>1540710.3793903759</v>
      </c>
      <c r="F8" s="112">
        <f t="shared" ref="F8:F18" si="0">E8-C8</f>
        <v>-276198.03406253154</v>
      </c>
      <c r="G8" s="203">
        <f t="shared" ref="G8:G20" si="1">F8/C8*100</f>
        <v>-15.201538614576421</v>
      </c>
    </row>
    <row r="9" spans="1:8">
      <c r="A9" s="42" t="s">
        <v>6398</v>
      </c>
      <c r="B9" s="124">
        <f>Samleark!E23</f>
        <v>411208.41103999998</v>
      </c>
      <c r="C9" s="107">
        <f>Samleark!F23</f>
        <v>418925.43658979342</v>
      </c>
      <c r="D9" s="13">
        <f>Samleark!G23</f>
        <v>395379.60639999999</v>
      </c>
      <c r="E9" s="13">
        <f>Samleark!H23</f>
        <v>372002.17807112768</v>
      </c>
      <c r="F9" s="112">
        <f t="shared" si="0"/>
        <v>-46923.258518665738</v>
      </c>
      <c r="G9" s="203">
        <f t="shared" si="1"/>
        <v>-11.200861637965518</v>
      </c>
    </row>
    <row r="10" spans="1:8">
      <c r="A10" s="42" t="s">
        <v>6399</v>
      </c>
      <c r="B10" s="124">
        <f>Samleark!E29</f>
        <v>80305.725119999988</v>
      </c>
      <c r="C10" s="107">
        <f>Samleark!F29</f>
        <v>76624.091090956455</v>
      </c>
      <c r="D10" s="13">
        <f>Samleark!G29</f>
        <v>62665.75671999999</v>
      </c>
      <c r="E10" s="13">
        <f>Samleark!H29</f>
        <v>60956.655675670481</v>
      </c>
      <c r="F10" s="112">
        <f t="shared" si="0"/>
        <v>-15667.435415285974</v>
      </c>
      <c r="G10" s="203">
        <f t="shared" si="1"/>
        <v>-20.447140308245849</v>
      </c>
    </row>
    <row r="11" spans="1:8">
      <c r="A11" s="42" t="s">
        <v>6400</v>
      </c>
      <c r="B11" s="124">
        <f>Samleark!E35</f>
        <v>2208365.1382999998</v>
      </c>
      <c r="C11" s="107">
        <f>Samleark!F35</f>
        <v>2251768.7463327292</v>
      </c>
      <c r="D11" s="13">
        <f>Samleark!G35</f>
        <v>2227421.7411000002</v>
      </c>
      <c r="E11" s="13">
        <f>Samleark!H35</f>
        <v>2087545.0032467875</v>
      </c>
      <c r="F11" s="112">
        <f t="shared" si="0"/>
        <v>-164223.74308594177</v>
      </c>
      <c r="G11" s="203">
        <f t="shared" si="1"/>
        <v>-7.2930998511014726</v>
      </c>
    </row>
    <row r="12" spans="1:8">
      <c r="A12" s="42" t="s">
        <v>7366</v>
      </c>
      <c r="B12" s="124">
        <f>Samleark!E41</f>
        <v>541466.4293399998</v>
      </c>
      <c r="C12" s="107">
        <f>Samleark!F41</f>
        <v>551763.2426905561</v>
      </c>
      <c r="D12" s="13">
        <f>Samleark!G41</f>
        <v>554269.33659999992</v>
      </c>
      <c r="E12" s="13">
        <f>Samleark!H41</f>
        <v>521675.43038448412</v>
      </c>
      <c r="F12" s="112">
        <f t="shared" si="0"/>
        <v>-30087.812306071981</v>
      </c>
      <c r="G12" s="203">
        <f t="shared" si="1"/>
        <v>-5.4530294840510152</v>
      </c>
    </row>
    <row r="13" spans="1:8">
      <c r="A13" s="42" t="s">
        <v>6401</v>
      </c>
      <c r="B13" s="124">
        <f>Samleark!E47</f>
        <v>700563.2771699999</v>
      </c>
      <c r="C13" s="107">
        <f>Samleark!F47</f>
        <v>708588.91322405136</v>
      </c>
      <c r="D13" s="13">
        <f>Samleark!G47</f>
        <v>720012.66220999998</v>
      </c>
      <c r="E13" s="13">
        <f>Samleark!H47</f>
        <v>693421.70307549182</v>
      </c>
      <c r="F13" s="112">
        <f t="shared" si="0"/>
        <v>-15167.210148559534</v>
      </c>
      <c r="G13" s="203">
        <f t="shared" si="1"/>
        <v>-2.1404808719839168</v>
      </c>
    </row>
    <row r="14" spans="1:8">
      <c r="A14" s="42" t="s">
        <v>6402</v>
      </c>
      <c r="B14" s="124">
        <f>Samleark!E53</f>
        <v>476829.43002999976</v>
      </c>
      <c r="C14" s="107">
        <f>Samleark!F53</f>
        <v>488277.5282009244</v>
      </c>
      <c r="D14" s="13">
        <f>Samleark!G53</f>
        <v>478887.57002999994</v>
      </c>
      <c r="E14" s="13">
        <f>Samleark!H53</f>
        <v>445203.9233543881</v>
      </c>
      <c r="F14" s="112">
        <f t="shared" si="0"/>
        <v>-43073.604846536298</v>
      </c>
      <c r="G14" s="203">
        <f t="shared" si="1"/>
        <v>-8.8215415125169692</v>
      </c>
    </row>
    <row r="15" spans="1:8">
      <c r="A15" s="42"/>
      <c r="B15" s="124"/>
      <c r="C15" s="107"/>
      <c r="D15" s="13"/>
      <c r="E15" s="112"/>
      <c r="F15" s="112"/>
      <c r="G15" s="203"/>
    </row>
    <row r="16" spans="1:8">
      <c r="A16" s="43" t="s">
        <v>6403</v>
      </c>
      <c r="B16" s="4"/>
      <c r="C16" s="84">
        <f>SUM(C17:C18)</f>
        <v>444631.17525773193</v>
      </c>
      <c r="D16" s="2"/>
      <c r="E16" s="111">
        <f>SUM(E17:E18)</f>
        <v>449877.2602739727</v>
      </c>
      <c r="F16" s="112">
        <f t="shared" si="0"/>
        <v>5246.0850162407733</v>
      </c>
      <c r="G16" s="202">
        <f t="shared" si="1"/>
        <v>1.1798734115303235</v>
      </c>
    </row>
    <row r="17" spans="1:8">
      <c r="A17" s="86" t="s">
        <v>7450</v>
      </c>
      <c r="B17" s="4"/>
      <c r="C17" s="75">
        <v>429840.49484536081</v>
      </c>
      <c r="D17" s="2"/>
      <c r="E17">
        <v>435438.24657534255</v>
      </c>
      <c r="F17" s="112">
        <f t="shared" si="0"/>
        <v>5597.7517299817409</v>
      </c>
      <c r="G17" s="203">
        <f t="shared" si="1"/>
        <v>1.3022858006888312</v>
      </c>
    </row>
    <row r="18" spans="1:8">
      <c r="A18" s="86" t="s">
        <v>6283</v>
      </c>
      <c r="B18" s="4"/>
      <c r="C18" s="75">
        <v>14790.680412371137</v>
      </c>
      <c r="D18" s="2"/>
      <c r="E18">
        <v>14439.01369863014</v>
      </c>
      <c r="F18" s="112">
        <f t="shared" si="0"/>
        <v>-351.66671374099678</v>
      </c>
      <c r="G18" s="203">
        <f t="shared" si="1"/>
        <v>-2.3776236382395073</v>
      </c>
    </row>
    <row r="19" spans="1:8">
      <c r="A19" s="42"/>
      <c r="B19" s="4"/>
      <c r="C19" s="84"/>
      <c r="D19" s="2"/>
      <c r="E19" s="111"/>
      <c r="F19" s="111"/>
      <c r="G19" s="203"/>
    </row>
    <row r="20" spans="1:8" ht="13.5" thickBot="1">
      <c r="A20" s="44" t="s">
        <v>6406</v>
      </c>
      <c r="B20" s="189">
        <f>SUM(B7:B19)</f>
        <v>7152365.1662999978</v>
      </c>
      <c r="C20" s="186">
        <f>C16+C6</f>
        <v>7729420.7017433047</v>
      </c>
      <c r="D20" s="187">
        <f>SUM(D7:D19)</f>
        <v>7019297.27936</v>
      </c>
      <c r="E20" s="188">
        <f>E16+E6</f>
        <v>7053819.307930789</v>
      </c>
      <c r="F20" s="198">
        <f>E20-C20</f>
        <v>-675601.39381251577</v>
      </c>
      <c r="G20" s="202">
        <f t="shared" si="1"/>
        <v>-8.7406471957224383</v>
      </c>
      <c r="H20" s="1"/>
    </row>
    <row r="21" spans="1:8" ht="13.5" thickBot="1">
      <c r="A21" s="35" t="s">
        <v>6407</v>
      </c>
      <c r="B21" s="38"/>
      <c r="C21" s="191">
        <v>0.99</v>
      </c>
      <c r="D21" s="39"/>
      <c r="E21" s="192">
        <v>0.90400000000000003</v>
      </c>
      <c r="F21" s="110">
        <f>F20/C20*100</f>
        <v>-8.7406471957224383</v>
      </c>
      <c r="G21" s="204"/>
    </row>
    <row r="22" spans="1:8">
      <c r="A22" s="11"/>
      <c r="B22" s="12"/>
      <c r="C22" s="12"/>
      <c r="D22" s="12"/>
      <c r="E22" s="12"/>
      <c r="F22" s="12"/>
      <c r="G22" s="25"/>
      <c r="H22" s="25"/>
    </row>
    <row r="23" spans="1:8">
      <c r="A23" s="24"/>
      <c r="B23" s="31"/>
      <c r="C23" s="31"/>
      <c r="D23" s="32"/>
      <c r="E23" s="32"/>
      <c r="F23" s="32"/>
      <c r="G23" s="25"/>
      <c r="H23" s="25"/>
    </row>
    <row r="24" spans="1:8" s="20" customFormat="1">
      <c r="A24" s="50" t="s">
        <v>6409</v>
      </c>
      <c r="B24" s="49"/>
      <c r="C24" s="49"/>
      <c r="D24" s="18"/>
      <c r="E24" s="18"/>
      <c r="F24" s="18"/>
      <c r="G24" s="18"/>
      <c r="H24" s="18"/>
    </row>
    <row r="25" spans="1:8" s="18" customFormat="1">
      <c r="A25" s="48" t="s">
        <v>6413</v>
      </c>
      <c r="B25" s="48"/>
      <c r="C25" s="48"/>
    </row>
    <row r="26" spans="1:8" s="18" customFormat="1">
      <c r="A26" s="48" t="s">
        <v>6410</v>
      </c>
      <c r="B26" s="50"/>
      <c r="C26" s="50"/>
    </row>
    <row r="27" spans="1:8" s="18" customFormat="1">
      <c r="A27" s="51" t="s">
        <v>6411</v>
      </c>
      <c r="B27" s="47"/>
      <c r="C27" s="47"/>
    </row>
    <row r="28" spans="1:8" s="18" customFormat="1">
      <c r="A28" s="52" t="s">
        <v>6412</v>
      </c>
      <c r="B28" s="48"/>
      <c r="C28" s="48"/>
      <c r="D28" s="25"/>
      <c r="E28" s="25"/>
      <c r="F28" s="25"/>
      <c r="G28" s="25"/>
      <c r="H28" s="25"/>
    </row>
    <row r="29" spans="1:8" s="18" customFormat="1">
      <c r="A29" s="48" t="s">
        <v>6282</v>
      </c>
      <c r="B29" s="31"/>
      <c r="C29" s="31"/>
      <c r="D29" s="32"/>
      <c r="E29" s="32"/>
      <c r="F29" s="32"/>
    </row>
    <row r="30" spans="1:8" s="18" customFormat="1"/>
    <row r="31" spans="1:8" s="18" customFormat="1">
      <c r="A31" s="48" t="s">
        <v>7451</v>
      </c>
    </row>
    <row r="32" spans="1:8" s="18" customFormat="1">
      <c r="A32" s="51" t="s">
        <v>7452</v>
      </c>
    </row>
    <row r="33" spans="1:6" s="18" customFormat="1">
      <c r="A33" s="20"/>
      <c r="B33" s="31"/>
      <c r="C33" s="31"/>
      <c r="D33" s="32"/>
      <c r="E33" s="32"/>
      <c r="F33" s="32"/>
    </row>
    <row r="34" spans="1:6" s="18" customFormat="1"/>
    <row r="35" spans="1:6" s="18" customFormat="1"/>
    <row r="36" spans="1:6" s="18" customFormat="1">
      <c r="A36" s="34"/>
    </row>
    <row r="37" spans="1:6" s="18" customFormat="1">
      <c r="A37" s="33"/>
    </row>
    <row r="38" spans="1:6" s="18" customFormat="1"/>
    <row r="39" spans="1:6" s="18" customFormat="1"/>
    <row r="40" spans="1:6" s="18" customFormat="1"/>
    <row r="41" spans="1:6" s="18" customFormat="1"/>
    <row r="42" spans="1:6" s="18" customFormat="1"/>
    <row r="43" spans="1:6" s="18" customFormat="1"/>
    <row r="44" spans="1:6" s="18" customFormat="1" ht="13.5" customHeight="1">
      <c r="A44" s="20"/>
      <c r="B44" s="20"/>
      <c r="C44" s="20"/>
      <c r="D44" s="20"/>
      <c r="E44" s="20"/>
      <c r="F44" s="20"/>
    </row>
    <row r="45" spans="1:6" s="18" customFormat="1">
      <c r="A45" s="20"/>
      <c r="B45" s="21"/>
      <c r="C45" s="21"/>
      <c r="D45" s="21"/>
      <c r="E45" s="21"/>
      <c r="F45" s="21"/>
    </row>
    <row r="46" spans="1:6" s="18" customFormat="1">
      <c r="A46" s="26"/>
    </row>
    <row r="47" spans="1:6" s="18" customFormat="1">
      <c r="A47" s="26"/>
    </row>
    <row r="48" spans="1:6" s="18" customFormat="1">
      <c r="A48" s="26"/>
    </row>
    <row r="49" spans="1:6" s="18" customFormat="1">
      <c r="A49" s="26"/>
    </row>
    <row r="50" spans="1:6" s="18" customFormat="1"/>
    <row r="51" spans="1:6" s="18" customFormat="1">
      <c r="A51" s="11"/>
      <c r="B51" s="12"/>
      <c r="C51" s="12"/>
      <c r="D51" s="12"/>
      <c r="E51" s="12"/>
      <c r="F51" s="12"/>
    </row>
    <row r="52" spans="1:6" s="18" customFormat="1">
      <c r="A52" s="24"/>
      <c r="B52" s="21"/>
      <c r="C52" s="21"/>
      <c r="D52" s="27"/>
      <c r="E52" s="27"/>
      <c r="F52" s="27"/>
    </row>
    <row r="53" spans="1:6" s="18" customFormat="1">
      <c r="A53" s="28"/>
      <c r="B53" s="29"/>
      <c r="C53" s="29"/>
    </row>
    <row r="54" spans="1:6" s="18" customFormat="1">
      <c r="A54" s="28"/>
      <c r="B54" s="29"/>
      <c r="C54" s="29"/>
    </row>
    <row r="55" spans="1:6" s="18" customFormat="1">
      <c r="A55" s="28"/>
      <c r="B55" s="29"/>
      <c r="C55" s="29"/>
    </row>
    <row r="56" spans="1:6" s="18" customFormat="1">
      <c r="A56" s="19"/>
    </row>
    <row r="57" spans="1:6" s="18" customFormat="1"/>
    <row r="58" spans="1:6" s="18" customFormat="1"/>
    <row r="59" spans="1:6" s="18" customFormat="1"/>
    <row r="60" spans="1:6" s="18" customFormat="1"/>
    <row r="61" spans="1:6" s="18" customFormat="1"/>
    <row r="62" spans="1:6" s="18" customFormat="1"/>
    <row r="63" spans="1:6" s="18" customFormat="1"/>
  </sheetData>
  <mergeCells count="1">
    <mergeCell ref="B3:F3"/>
  </mergeCells>
  <phoneticPr fontId="3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D19" sqref="D19"/>
    </sheetView>
  </sheetViews>
  <sheetFormatPr defaultRowHeight="12.75"/>
  <cols>
    <col min="1" max="1" width="35.7109375" customWidth="1"/>
    <col min="2" max="6" width="16.7109375" customWidth="1"/>
  </cols>
  <sheetData>
    <row r="1" spans="1:8" ht="14.25">
      <c r="A1" s="15" t="s">
        <v>6404</v>
      </c>
      <c r="B1" s="16"/>
      <c r="C1" s="16"/>
      <c r="D1" s="16"/>
      <c r="E1" s="16"/>
      <c r="F1" s="16"/>
      <c r="G1" s="1"/>
      <c r="H1" s="1"/>
    </row>
    <row r="2" spans="1:8" ht="13.5" thickBot="1">
      <c r="A2" s="17"/>
      <c r="B2" s="18"/>
      <c r="C2" s="18"/>
      <c r="D2" s="18"/>
      <c r="E2" s="18"/>
      <c r="F2" s="18"/>
    </row>
    <row r="3" spans="1:8" ht="14.25">
      <c r="A3" s="41" t="s">
        <v>6394</v>
      </c>
      <c r="B3" s="227" t="s">
        <v>7649</v>
      </c>
      <c r="C3" s="223"/>
      <c r="D3" s="224"/>
      <c r="E3" s="224"/>
      <c r="F3" s="228"/>
      <c r="G3" s="8"/>
      <c r="H3" s="8"/>
    </row>
    <row r="4" spans="1:8" ht="25.5">
      <c r="A4" s="42"/>
      <c r="B4" s="45">
        <v>2010</v>
      </c>
      <c r="C4" s="162" t="s">
        <v>6616</v>
      </c>
      <c r="D4" s="9">
        <v>2011</v>
      </c>
      <c r="E4" s="162" t="s">
        <v>6617</v>
      </c>
      <c r="F4" s="10" t="s">
        <v>6405</v>
      </c>
    </row>
    <row r="5" spans="1:8">
      <c r="A5" s="42"/>
      <c r="B5" s="45"/>
      <c r="C5" s="125"/>
      <c r="D5" s="9"/>
      <c r="E5" s="159"/>
      <c r="F5" s="10"/>
    </row>
    <row r="6" spans="1:8">
      <c r="A6" s="43" t="s">
        <v>6395</v>
      </c>
      <c r="B6" s="6"/>
      <c r="C6" s="83"/>
      <c r="D6" s="3"/>
      <c r="E6" s="160"/>
      <c r="F6" s="5"/>
      <c r="G6" s="1"/>
      <c r="H6" s="1"/>
    </row>
    <row r="7" spans="1:8">
      <c r="A7" s="42" t="s">
        <v>6396</v>
      </c>
      <c r="B7" s="124">
        <f>Samleark!G11</f>
        <v>926661.57739999983</v>
      </c>
      <c r="C7" s="107">
        <f>Samleark!H11</f>
        <v>882426.77445849101</v>
      </c>
      <c r="D7" s="2"/>
      <c r="E7" s="111"/>
      <c r="F7" s="7"/>
    </row>
    <row r="8" spans="1:8">
      <c r="A8" s="42" t="s">
        <v>6397</v>
      </c>
      <c r="B8" s="124">
        <f>Samleark!G17</f>
        <v>1653999.0289</v>
      </c>
      <c r="C8" s="107">
        <f>Samleark!H17</f>
        <v>1540710.3793903759</v>
      </c>
      <c r="D8" s="2"/>
      <c r="E8" s="111"/>
      <c r="F8" s="7"/>
    </row>
    <row r="9" spans="1:8">
      <c r="A9" s="42" t="s">
        <v>6398</v>
      </c>
      <c r="B9" s="124">
        <f>Samleark!G23</f>
        <v>395379.60639999999</v>
      </c>
      <c r="C9" s="107">
        <f>Samleark!H23</f>
        <v>372002.17807112768</v>
      </c>
      <c r="D9" s="2"/>
      <c r="E9" s="111"/>
      <c r="F9" s="7"/>
    </row>
    <row r="10" spans="1:8">
      <c r="A10" s="42" t="s">
        <v>6399</v>
      </c>
      <c r="B10" s="124">
        <f>Samleark!G29</f>
        <v>62665.75671999999</v>
      </c>
      <c r="C10" s="107">
        <f>Samleark!H29</f>
        <v>60956.655675670481</v>
      </c>
      <c r="D10" s="2"/>
      <c r="E10" s="111"/>
      <c r="F10" s="7"/>
    </row>
    <row r="11" spans="1:8">
      <c r="A11" s="42" t="s">
        <v>6400</v>
      </c>
      <c r="B11" s="124">
        <f>Samleark!G35</f>
        <v>2227421.7411000002</v>
      </c>
      <c r="C11" s="107">
        <f>Samleark!H35</f>
        <v>2087545.0032467875</v>
      </c>
      <c r="D11" s="2"/>
      <c r="E11" s="111"/>
      <c r="F11" s="7"/>
    </row>
    <row r="12" spans="1:8">
      <c r="A12" s="42" t="s">
        <v>7366</v>
      </c>
      <c r="B12" s="124">
        <f>Samleark!G41</f>
        <v>554269.33659999992</v>
      </c>
      <c r="C12" s="107">
        <f>Samleark!H41</f>
        <v>521675.43038448412</v>
      </c>
      <c r="D12" s="2"/>
      <c r="E12" s="111"/>
      <c r="F12" s="7"/>
    </row>
    <row r="13" spans="1:8">
      <c r="A13" s="42" t="s">
        <v>6401</v>
      </c>
      <c r="B13" s="124">
        <f>Samleark!G47</f>
        <v>720012.66220999998</v>
      </c>
      <c r="C13" s="107">
        <f>Samleark!H47</f>
        <v>693421.70307549182</v>
      </c>
      <c r="D13" s="2"/>
      <c r="E13" s="111"/>
      <c r="F13" s="7"/>
    </row>
    <row r="14" spans="1:8">
      <c r="A14" s="42" t="s">
        <v>6402</v>
      </c>
      <c r="B14" s="124">
        <f>Samleark!G53</f>
        <v>478887.57002999994</v>
      </c>
      <c r="C14" s="107">
        <f>Samleark!H53</f>
        <v>445203.9233543881</v>
      </c>
      <c r="D14" s="2"/>
      <c r="E14" s="111"/>
      <c r="F14" s="7"/>
    </row>
    <row r="15" spans="1:8">
      <c r="A15" s="43" t="s">
        <v>6403</v>
      </c>
      <c r="B15" s="4"/>
      <c r="C15" s="84"/>
      <c r="D15" s="2"/>
      <c r="E15" s="111"/>
      <c r="F15" s="7"/>
    </row>
    <row r="16" spans="1:8">
      <c r="A16" s="86" t="s">
        <v>7450</v>
      </c>
      <c r="B16" s="4"/>
      <c r="C16" s="281">
        <v>483386</v>
      </c>
      <c r="D16" s="2"/>
      <c r="E16" s="111"/>
      <c r="F16" s="7"/>
    </row>
    <row r="17" spans="1:8">
      <c r="A17" s="86" t="s">
        <v>6283</v>
      </c>
      <c r="B17" s="4"/>
      <c r="C17" s="281">
        <v>15165</v>
      </c>
      <c r="D17" s="2"/>
      <c r="E17" s="111"/>
      <c r="F17" s="7"/>
    </row>
    <row r="18" spans="1:8">
      <c r="A18" s="42"/>
      <c r="B18" s="4"/>
      <c r="C18" s="84"/>
      <c r="D18" s="2"/>
      <c r="E18" s="111"/>
      <c r="F18" s="7"/>
    </row>
    <row r="19" spans="1:8" ht="13.5" thickBot="1">
      <c r="A19" s="44" t="s">
        <v>6408</v>
      </c>
      <c r="B19" s="46"/>
      <c r="C19" s="126"/>
      <c r="D19" s="36"/>
      <c r="E19" s="161"/>
      <c r="F19" s="37"/>
      <c r="G19" s="1"/>
      <c r="H19" s="1"/>
    </row>
    <row r="20" spans="1:8" ht="13.5" thickBot="1">
      <c r="A20" s="35" t="s">
        <v>6407</v>
      </c>
      <c r="B20" s="38"/>
      <c r="C20" s="199">
        <f>SUM(C7:C17)</f>
        <v>7102493.0476568164</v>
      </c>
      <c r="D20" s="39"/>
      <c r="E20" s="110"/>
      <c r="F20" s="40"/>
    </row>
    <row r="21" spans="1:8">
      <c r="A21" s="11"/>
      <c r="B21" s="12"/>
      <c r="C21" s="12"/>
      <c r="D21" s="12"/>
      <c r="E21" s="12"/>
      <c r="F21" s="12"/>
      <c r="G21" s="25"/>
      <c r="H21" s="25"/>
    </row>
    <row r="22" spans="1:8">
      <c r="A22" s="24"/>
      <c r="B22" s="31"/>
      <c r="C22" s="31"/>
      <c r="D22" s="32"/>
      <c r="E22" s="32"/>
      <c r="F22" s="32"/>
      <c r="G22" s="25"/>
      <c r="H22" s="25"/>
    </row>
    <row r="23" spans="1:8" s="30" customFormat="1">
      <c r="A23" s="50" t="s">
        <v>6409</v>
      </c>
      <c r="B23" s="49"/>
      <c r="C23" s="49"/>
      <c r="D23" s="48"/>
      <c r="E23" s="48"/>
      <c r="F23" s="23"/>
      <c r="G23" s="23"/>
      <c r="H23" s="23"/>
    </row>
    <row r="24" spans="1:8" s="23" customFormat="1">
      <c r="A24" s="48" t="s">
        <v>6413</v>
      </c>
      <c r="B24" s="48"/>
      <c r="C24" s="48"/>
      <c r="D24" s="48"/>
      <c r="E24" s="48"/>
    </row>
    <row r="25" spans="1:8" s="23" customFormat="1">
      <c r="A25" s="48" t="s">
        <v>6410</v>
      </c>
      <c r="B25" s="50"/>
      <c r="C25" s="50"/>
      <c r="D25" s="50"/>
      <c r="E25" s="50"/>
      <c r="F25" s="20"/>
      <c r="G25" s="20"/>
      <c r="H25" s="20"/>
    </row>
    <row r="26" spans="1:8" s="23" customFormat="1">
      <c r="A26" s="51" t="s">
        <v>6411</v>
      </c>
      <c r="B26" s="47"/>
      <c r="C26" s="47"/>
      <c r="D26" s="47"/>
      <c r="E26" s="47"/>
      <c r="F26" s="31"/>
    </row>
    <row r="27" spans="1:8" s="23" customFormat="1">
      <c r="A27" s="52" t="s">
        <v>6412</v>
      </c>
      <c r="B27" s="48"/>
      <c r="C27" s="48"/>
      <c r="D27" s="48"/>
      <c r="E27" s="48"/>
    </row>
    <row r="28" spans="1:8" s="23" customFormat="1">
      <c r="A28" s="48" t="s">
        <v>6282</v>
      </c>
    </row>
    <row r="29" spans="1:8" s="18" customFormat="1">
      <c r="A29" s="48" t="s">
        <v>7451</v>
      </c>
    </row>
    <row r="30" spans="1:8" s="18" customFormat="1">
      <c r="A30" s="51" t="s">
        <v>7452</v>
      </c>
      <c r="B30" s="31"/>
      <c r="C30" s="31"/>
      <c r="D30" s="32"/>
      <c r="E30" s="32"/>
      <c r="F30" s="32"/>
    </row>
    <row r="31" spans="1:8" s="18" customFormat="1"/>
    <row r="32" spans="1:8" s="18" customFormat="1"/>
    <row r="33" spans="1:1" s="18" customFormat="1">
      <c r="A33" s="34"/>
    </row>
    <row r="34" spans="1:1" s="18" customFormat="1">
      <c r="A34" s="33"/>
    </row>
    <row r="35" spans="1:1" s="18" customFormat="1"/>
    <row r="36" spans="1:1" s="18" customFormat="1"/>
    <row r="37" spans="1:1" s="18" customFormat="1"/>
    <row r="38" spans="1:1" s="18" customFormat="1"/>
    <row r="39" spans="1:1" s="18" customFormat="1"/>
    <row r="40" spans="1:1" s="18" customFormat="1"/>
    <row r="41" spans="1:1" s="18" customFormat="1"/>
    <row r="42" spans="1:1" s="18" customFormat="1"/>
    <row r="43" spans="1:1" s="18" customFormat="1"/>
    <row r="44" spans="1:1" s="18" customFormat="1"/>
    <row r="45" spans="1:1" s="18" customFormat="1"/>
    <row r="46" spans="1:1" s="18" customFormat="1"/>
    <row r="47" spans="1:1" s="18" customFormat="1"/>
    <row r="48" spans="1:1" s="18" customFormat="1"/>
    <row r="49" s="18" customFormat="1"/>
  </sheetData>
  <mergeCells count="1">
    <mergeCell ref="B3:F3"/>
  </mergeCells>
  <phoneticPr fontId="3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61"/>
  <sheetViews>
    <sheetView zoomScale="85" workbookViewId="0"/>
  </sheetViews>
  <sheetFormatPr defaultRowHeight="12.75"/>
  <cols>
    <col min="2" max="2" width="26.7109375" customWidth="1"/>
    <col min="3" max="3" width="37.28515625" style="75" customWidth="1"/>
    <col min="4" max="4" width="40.140625" bestFit="1" customWidth="1"/>
    <col min="5" max="5" width="32" bestFit="1" customWidth="1"/>
    <col min="6" max="6" width="10.28515625" bestFit="1" customWidth="1"/>
    <col min="7" max="7" width="14.140625" bestFit="1" customWidth="1"/>
    <col min="8" max="8" width="12.7109375" style="123" bestFit="1" customWidth="1"/>
    <col min="9" max="9" width="12.7109375" style="123" customWidth="1"/>
    <col min="10" max="10" width="12.7109375" style="123" bestFit="1" customWidth="1"/>
    <col min="11" max="12" width="12.7109375" style="123" customWidth="1"/>
    <col min="13" max="13" width="12.7109375" style="123" bestFit="1" customWidth="1"/>
  </cols>
  <sheetData>
    <row r="1" spans="1:13" ht="14.25">
      <c r="A1" s="15" t="s">
        <v>6404</v>
      </c>
    </row>
    <row r="3" spans="1:13">
      <c r="A3" s="1" t="s">
        <v>7574</v>
      </c>
    </row>
    <row r="4" spans="1:13" ht="13.5" thickBot="1">
      <c r="C4" s="76"/>
    </row>
    <row r="5" spans="1:13" ht="13.5" thickBot="1">
      <c r="A5" s="99" t="s">
        <v>6415</v>
      </c>
      <c r="B5" s="100" t="s">
        <v>7633</v>
      </c>
      <c r="C5" s="100" t="s">
        <v>6390</v>
      </c>
      <c r="D5" s="100" t="s">
        <v>7634</v>
      </c>
      <c r="E5" s="100" t="s">
        <v>6389</v>
      </c>
      <c r="F5" s="100" t="s">
        <v>7635</v>
      </c>
      <c r="G5" s="100" t="s">
        <v>7636</v>
      </c>
      <c r="H5" s="101" t="s">
        <v>6419</v>
      </c>
      <c r="I5" s="101" t="s">
        <v>7645</v>
      </c>
      <c r="J5" s="101" t="s">
        <v>6418</v>
      </c>
      <c r="K5" s="102" t="s">
        <v>7646</v>
      </c>
      <c r="L5" s="103" t="s">
        <v>6417</v>
      </c>
      <c r="M5" s="130" t="s">
        <v>7647</v>
      </c>
    </row>
    <row r="6" spans="1:13">
      <c r="A6" s="55">
        <v>10516</v>
      </c>
      <c r="B6" s="55" t="s">
        <v>7637</v>
      </c>
      <c r="C6" s="78" t="s">
        <v>5425</v>
      </c>
      <c r="D6" s="55" t="s">
        <v>5285</v>
      </c>
      <c r="E6" s="55" t="s">
        <v>6594</v>
      </c>
      <c r="F6" s="55" t="s">
        <v>5268</v>
      </c>
      <c r="G6" s="55" t="s">
        <v>7204</v>
      </c>
      <c r="H6" s="72">
        <v>11445</v>
      </c>
      <c r="I6" s="72">
        <f>H6*0.577</f>
        <v>6603.7649999999994</v>
      </c>
      <c r="J6" s="72">
        <v>11883</v>
      </c>
      <c r="K6" s="72">
        <f>J6*0.577</f>
        <v>6856.4909999999991</v>
      </c>
      <c r="L6" s="72">
        <v>12839</v>
      </c>
      <c r="M6" s="72">
        <f>L6*0.577</f>
        <v>7408.1029999999992</v>
      </c>
    </row>
    <row r="7" spans="1:13">
      <c r="A7" s="2">
        <v>10662</v>
      </c>
      <c r="B7" s="2" t="s">
        <v>7637</v>
      </c>
      <c r="C7" s="62" t="s">
        <v>5425</v>
      </c>
      <c r="D7" s="2" t="s">
        <v>5290</v>
      </c>
      <c r="E7" s="2" t="s">
        <v>6599</v>
      </c>
      <c r="F7" s="2" t="s">
        <v>5268</v>
      </c>
      <c r="G7" s="2" t="s">
        <v>7204</v>
      </c>
      <c r="H7" s="13">
        <v>3545</v>
      </c>
      <c r="I7" s="72">
        <f t="shared" ref="I7:I16" si="0">H7*0.577</f>
        <v>2045.4649999999999</v>
      </c>
      <c r="J7" s="13">
        <v>3681</v>
      </c>
      <c r="K7" s="72">
        <f t="shared" ref="K7:K16" si="1">J7*0.577</f>
        <v>2123.9369999999999</v>
      </c>
      <c r="L7" s="13">
        <v>1870</v>
      </c>
      <c r="M7" s="72">
        <f t="shared" ref="M7:M16" si="2">L7*0.577</f>
        <v>1078.99</v>
      </c>
    </row>
    <row r="8" spans="1:13">
      <c r="A8" s="2">
        <v>10663</v>
      </c>
      <c r="B8" s="2" t="s">
        <v>7637</v>
      </c>
      <c r="C8" s="62" t="s">
        <v>5425</v>
      </c>
      <c r="D8" s="2" t="s">
        <v>5290</v>
      </c>
      <c r="E8" s="2" t="s">
        <v>6599</v>
      </c>
      <c r="F8" s="2" t="s">
        <v>5268</v>
      </c>
      <c r="G8" s="2" t="s">
        <v>7204</v>
      </c>
      <c r="H8" s="13">
        <v>53631</v>
      </c>
      <c r="I8" s="72">
        <f t="shared" si="0"/>
        <v>30945.086999999996</v>
      </c>
      <c r="J8" s="13">
        <v>55685</v>
      </c>
      <c r="K8" s="72">
        <f t="shared" si="1"/>
        <v>32130.244999999999</v>
      </c>
      <c r="L8" s="13">
        <v>6817</v>
      </c>
      <c r="M8" s="72">
        <f t="shared" si="2"/>
        <v>3933.4089999999997</v>
      </c>
    </row>
    <row r="9" spans="1:13">
      <c r="A9" s="2">
        <v>20926</v>
      </c>
      <c r="B9" s="2" t="s">
        <v>7637</v>
      </c>
      <c r="C9" s="62" t="s">
        <v>5425</v>
      </c>
      <c r="D9" s="2" t="s">
        <v>5409</v>
      </c>
      <c r="E9" s="2" t="s">
        <v>6777</v>
      </c>
      <c r="F9" s="2" t="s">
        <v>7639</v>
      </c>
      <c r="G9" s="2" t="s">
        <v>7204</v>
      </c>
      <c r="H9" s="13">
        <v>22240</v>
      </c>
      <c r="I9" s="72">
        <f t="shared" si="0"/>
        <v>12832.48</v>
      </c>
      <c r="J9" s="13">
        <v>21449</v>
      </c>
      <c r="K9" s="72">
        <f t="shared" si="1"/>
        <v>12376.072999999999</v>
      </c>
      <c r="L9" s="13">
        <v>22173</v>
      </c>
      <c r="M9" s="72">
        <f t="shared" si="2"/>
        <v>12793.821</v>
      </c>
    </row>
    <row r="10" spans="1:13">
      <c r="A10" s="2">
        <v>21107</v>
      </c>
      <c r="B10" s="2" t="s">
        <v>7637</v>
      </c>
      <c r="C10" s="62" t="s">
        <v>5425</v>
      </c>
      <c r="D10" s="2" t="s">
        <v>5409</v>
      </c>
      <c r="E10" s="2" t="s">
        <v>6777</v>
      </c>
      <c r="F10" s="2" t="s">
        <v>7639</v>
      </c>
      <c r="G10" s="2" t="s">
        <v>7204</v>
      </c>
      <c r="H10" s="13">
        <v>3667</v>
      </c>
      <c r="I10" s="72">
        <f t="shared" si="0"/>
        <v>2115.8589999999999</v>
      </c>
      <c r="J10" s="13">
        <v>3980</v>
      </c>
      <c r="K10" s="72">
        <f t="shared" si="1"/>
        <v>2296.46</v>
      </c>
      <c r="L10" s="13">
        <v>2286</v>
      </c>
      <c r="M10" s="72">
        <f t="shared" si="2"/>
        <v>1319.0219999999999</v>
      </c>
    </row>
    <row r="11" spans="1:13">
      <c r="A11" s="2">
        <v>23277</v>
      </c>
      <c r="B11" s="2"/>
      <c r="C11" s="62" t="s">
        <v>5425</v>
      </c>
      <c r="D11" s="2" t="s">
        <v>5450</v>
      </c>
      <c r="E11" s="2" t="s">
        <v>6828</v>
      </c>
      <c r="F11" s="2" t="s">
        <v>5300</v>
      </c>
      <c r="G11" s="2" t="s">
        <v>7204</v>
      </c>
      <c r="H11" s="13">
        <v>78637</v>
      </c>
      <c r="I11" s="72">
        <f t="shared" si="0"/>
        <v>45373.548999999999</v>
      </c>
      <c r="J11" s="13">
        <v>72136</v>
      </c>
      <c r="K11" s="72">
        <f t="shared" si="1"/>
        <v>41622.471999999994</v>
      </c>
      <c r="L11" s="13">
        <v>78649</v>
      </c>
      <c r="M11" s="72">
        <f t="shared" si="2"/>
        <v>45380.472999999998</v>
      </c>
    </row>
    <row r="12" spans="1:13">
      <c r="A12" s="2">
        <v>24415</v>
      </c>
      <c r="B12" s="2" t="s">
        <v>7637</v>
      </c>
      <c r="C12" s="62" t="s">
        <v>5425</v>
      </c>
      <c r="D12" s="2" t="s">
        <v>5472</v>
      </c>
      <c r="E12" s="2" t="s">
        <v>6857</v>
      </c>
      <c r="F12" s="2" t="s">
        <v>5321</v>
      </c>
      <c r="G12" s="2" t="s">
        <v>7204</v>
      </c>
      <c r="H12" s="13">
        <v>36539</v>
      </c>
      <c r="I12" s="72">
        <f t="shared" si="0"/>
        <v>21083.002999999997</v>
      </c>
      <c r="J12" s="13">
        <v>37255</v>
      </c>
      <c r="K12" s="72">
        <f t="shared" si="1"/>
        <v>21496.134999999998</v>
      </c>
      <c r="L12" s="13">
        <v>39561</v>
      </c>
      <c r="M12" s="72">
        <f t="shared" si="2"/>
        <v>22826.697</v>
      </c>
    </row>
    <row r="13" spans="1:13">
      <c r="A13" s="2">
        <v>27844</v>
      </c>
      <c r="B13" s="2"/>
      <c r="C13" s="62" t="s">
        <v>5425</v>
      </c>
      <c r="D13" s="2" t="s">
        <v>5450</v>
      </c>
      <c r="E13" s="2" t="s">
        <v>6828</v>
      </c>
      <c r="F13" s="2" t="s">
        <v>5300</v>
      </c>
      <c r="G13" s="2" t="s">
        <v>6309</v>
      </c>
      <c r="H13" s="13">
        <v>7817</v>
      </c>
      <c r="I13" s="72">
        <f t="shared" si="0"/>
        <v>4510.4089999999997</v>
      </c>
      <c r="J13" s="13">
        <v>4512</v>
      </c>
      <c r="K13" s="72">
        <f t="shared" si="1"/>
        <v>2603.424</v>
      </c>
      <c r="L13" s="13">
        <v>4169</v>
      </c>
      <c r="M13" s="72">
        <f t="shared" si="2"/>
        <v>2405.5129999999999</v>
      </c>
    </row>
    <row r="14" spans="1:13">
      <c r="A14" s="2">
        <v>50087</v>
      </c>
      <c r="B14" s="2" t="s">
        <v>6342</v>
      </c>
      <c r="C14" s="62" t="s">
        <v>5425</v>
      </c>
      <c r="D14" s="2" t="s">
        <v>7637</v>
      </c>
      <c r="E14" s="2" t="s">
        <v>7154</v>
      </c>
      <c r="F14" s="2" t="s">
        <v>7639</v>
      </c>
      <c r="G14" s="2" t="s">
        <v>7204</v>
      </c>
      <c r="H14" s="13">
        <v>551426</v>
      </c>
      <c r="I14" s="72">
        <f t="shared" si="0"/>
        <v>318172.80199999997</v>
      </c>
      <c r="J14" s="13">
        <v>580298</v>
      </c>
      <c r="K14" s="72">
        <f t="shared" si="1"/>
        <v>334831.946</v>
      </c>
      <c r="L14" s="13">
        <v>584022</v>
      </c>
      <c r="M14" s="72">
        <f t="shared" si="2"/>
        <v>336980.69399999996</v>
      </c>
    </row>
    <row r="15" spans="1:13">
      <c r="A15" s="2">
        <v>50405</v>
      </c>
      <c r="B15" s="2" t="s">
        <v>6387</v>
      </c>
      <c r="C15" s="62" t="s">
        <v>5425</v>
      </c>
      <c r="D15" s="2" t="s">
        <v>7637</v>
      </c>
      <c r="E15" s="2" t="s">
        <v>6524</v>
      </c>
      <c r="F15" s="2" t="s">
        <v>7742</v>
      </c>
      <c r="G15" s="2" t="s">
        <v>7204</v>
      </c>
      <c r="H15" s="13">
        <v>73702</v>
      </c>
      <c r="I15" s="72">
        <f t="shared" si="0"/>
        <v>42526.053999999996</v>
      </c>
      <c r="J15" s="13">
        <v>68547</v>
      </c>
      <c r="K15" s="72">
        <f t="shared" si="1"/>
        <v>39551.618999999999</v>
      </c>
      <c r="L15" s="13">
        <v>77346</v>
      </c>
      <c r="M15" s="72">
        <f t="shared" si="2"/>
        <v>44628.642</v>
      </c>
    </row>
    <row r="16" spans="1:13">
      <c r="A16" s="2">
        <v>50412</v>
      </c>
      <c r="B16" s="2" t="s">
        <v>7637</v>
      </c>
      <c r="C16" s="62" t="s">
        <v>5425</v>
      </c>
      <c r="D16" s="2" t="s">
        <v>6388</v>
      </c>
      <c r="E16" s="2" t="s">
        <v>7187</v>
      </c>
      <c r="F16" s="2" t="s">
        <v>7639</v>
      </c>
      <c r="G16" s="2" t="s">
        <v>7204</v>
      </c>
      <c r="H16" s="13">
        <v>178798</v>
      </c>
      <c r="I16" s="72">
        <f t="shared" si="0"/>
        <v>103166.446</v>
      </c>
      <c r="J16" s="13">
        <v>173592</v>
      </c>
      <c r="K16" s="72">
        <f t="shared" si="1"/>
        <v>100162.58399999999</v>
      </c>
      <c r="L16" s="13">
        <v>169591</v>
      </c>
      <c r="M16" s="72">
        <f t="shared" si="2"/>
        <v>97854.006999999998</v>
      </c>
    </row>
    <row r="17" spans="1:13" ht="13.5" thickBot="1">
      <c r="A17" s="56"/>
      <c r="B17" s="56"/>
      <c r="C17" s="104" t="s">
        <v>6375</v>
      </c>
      <c r="D17" s="56"/>
      <c r="E17" s="56"/>
      <c r="F17" s="56"/>
      <c r="G17" s="56"/>
      <c r="H17" s="105">
        <f t="shared" ref="H17:M17" si="3">SUM(H6:H16)</f>
        <v>1021447</v>
      </c>
      <c r="I17" s="105">
        <f t="shared" si="3"/>
        <v>589374.91899999999</v>
      </c>
      <c r="J17" s="105">
        <f t="shared" si="3"/>
        <v>1033018</v>
      </c>
      <c r="K17" s="105">
        <f t="shared" si="3"/>
        <v>596051.38599999994</v>
      </c>
      <c r="L17" s="105">
        <f t="shared" si="3"/>
        <v>999323</v>
      </c>
      <c r="M17" s="105">
        <f t="shared" si="3"/>
        <v>576609.37099999993</v>
      </c>
    </row>
    <row r="18" spans="1:13">
      <c r="A18" s="55"/>
      <c r="B18" s="55"/>
      <c r="C18" s="78"/>
      <c r="D18" s="55"/>
      <c r="E18" s="55"/>
      <c r="F18" s="55"/>
      <c r="G18" s="55"/>
      <c r="H18" s="72"/>
      <c r="I18" s="72"/>
      <c r="J18" s="72"/>
      <c r="K18" s="72"/>
      <c r="L18" s="72"/>
      <c r="M18" s="72"/>
    </row>
    <row r="19" spans="1:13">
      <c r="A19" s="2">
        <v>961</v>
      </c>
      <c r="B19" s="2" t="s">
        <v>7637</v>
      </c>
      <c r="C19" s="62" t="s">
        <v>6402</v>
      </c>
      <c r="D19" s="2" t="s">
        <v>7642</v>
      </c>
      <c r="E19" s="2" t="s">
        <v>6422</v>
      </c>
      <c r="F19" s="2" t="s">
        <v>7639</v>
      </c>
      <c r="G19" s="2" t="s">
        <v>7204</v>
      </c>
      <c r="H19" s="13">
        <v>13</v>
      </c>
      <c r="I19" s="13">
        <f>H19*0.577</f>
        <v>7.5009999999999994</v>
      </c>
      <c r="J19" s="13">
        <v>0</v>
      </c>
      <c r="K19" s="13">
        <f>J19*0.577</f>
        <v>0</v>
      </c>
      <c r="L19" s="13">
        <v>35</v>
      </c>
      <c r="M19" s="13">
        <f>L19*0.577</f>
        <v>20.195</v>
      </c>
    </row>
    <row r="20" spans="1:13">
      <c r="A20" s="2">
        <v>1068</v>
      </c>
      <c r="B20" s="2" t="s">
        <v>7637</v>
      </c>
      <c r="C20" s="62" t="s">
        <v>6402</v>
      </c>
      <c r="D20" s="2" t="s">
        <v>7550</v>
      </c>
      <c r="E20" s="2" t="s">
        <v>6423</v>
      </c>
      <c r="F20" s="2" t="s">
        <v>7639</v>
      </c>
      <c r="G20" s="2" t="s">
        <v>7253</v>
      </c>
      <c r="H20" s="13">
        <v>20621</v>
      </c>
      <c r="I20" s="13">
        <f t="shared" ref="I20:I82" si="4">H20*0.577</f>
        <v>11898.316999999999</v>
      </c>
      <c r="J20" s="13">
        <v>19092</v>
      </c>
      <c r="K20" s="13">
        <f t="shared" ref="K20:K82" si="5">J20*0.577</f>
        <v>11016.083999999999</v>
      </c>
      <c r="L20" s="13">
        <v>21435</v>
      </c>
      <c r="M20" s="13">
        <f t="shared" ref="M20:M82" si="6">L20*0.577</f>
        <v>12367.994999999999</v>
      </c>
    </row>
    <row r="21" spans="1:13">
      <c r="A21" s="2">
        <v>1069</v>
      </c>
      <c r="B21" s="2" t="s">
        <v>7637</v>
      </c>
      <c r="C21" s="62" t="s">
        <v>6402</v>
      </c>
      <c r="D21" s="2" t="s">
        <v>7550</v>
      </c>
      <c r="E21" s="2" t="s">
        <v>6423</v>
      </c>
      <c r="F21" s="2" t="s">
        <v>7639</v>
      </c>
      <c r="G21" s="2" t="s">
        <v>7253</v>
      </c>
      <c r="H21" s="13">
        <v>13207</v>
      </c>
      <c r="I21" s="13">
        <f t="shared" si="4"/>
        <v>7620.4389999999994</v>
      </c>
      <c r="J21" s="13">
        <v>12194</v>
      </c>
      <c r="K21" s="13">
        <f t="shared" si="5"/>
        <v>7035.9379999999992</v>
      </c>
      <c r="L21" s="13">
        <v>12765</v>
      </c>
      <c r="M21" s="13">
        <f t="shared" si="6"/>
        <v>7365.4049999999997</v>
      </c>
    </row>
    <row r="22" spans="1:13">
      <c r="A22" s="2">
        <v>2209</v>
      </c>
      <c r="B22" s="2" t="s">
        <v>7637</v>
      </c>
      <c r="C22" s="62" t="s">
        <v>6402</v>
      </c>
      <c r="D22" s="2" t="s">
        <v>7661</v>
      </c>
      <c r="E22" s="2" t="s">
        <v>6435</v>
      </c>
      <c r="F22" s="2" t="s">
        <v>7639</v>
      </c>
      <c r="G22" s="2" t="s">
        <v>7278</v>
      </c>
      <c r="H22" s="13">
        <v>18626</v>
      </c>
      <c r="I22" s="13">
        <f t="shared" si="4"/>
        <v>10747.201999999999</v>
      </c>
      <c r="J22" s="13">
        <v>17889</v>
      </c>
      <c r="K22" s="13">
        <f t="shared" si="5"/>
        <v>10321.953</v>
      </c>
      <c r="L22" s="13">
        <v>17351</v>
      </c>
      <c r="M22" s="13">
        <f t="shared" si="6"/>
        <v>10011.527</v>
      </c>
    </row>
    <row r="23" spans="1:13">
      <c r="A23" s="2">
        <v>2210</v>
      </c>
      <c r="B23" s="2" t="s">
        <v>7637</v>
      </c>
      <c r="C23" s="62" t="s">
        <v>6402</v>
      </c>
      <c r="D23" s="2" t="s">
        <v>7662</v>
      </c>
      <c r="E23" s="2" t="s">
        <v>6435</v>
      </c>
      <c r="F23" s="2" t="s">
        <v>7639</v>
      </c>
      <c r="G23" s="2" t="s">
        <v>7663</v>
      </c>
      <c r="H23" s="13">
        <v>16237</v>
      </c>
      <c r="I23" s="13">
        <f t="shared" si="4"/>
        <v>9368.7489999999998</v>
      </c>
      <c r="J23" s="13">
        <v>15091</v>
      </c>
      <c r="K23" s="13">
        <f t="shared" si="5"/>
        <v>8707.5069999999996</v>
      </c>
      <c r="L23" s="13">
        <v>16044</v>
      </c>
      <c r="M23" s="13">
        <f t="shared" si="6"/>
        <v>9257.387999999999</v>
      </c>
    </row>
    <row r="24" spans="1:13">
      <c r="A24" s="2">
        <v>2975</v>
      </c>
      <c r="B24" s="2" t="s">
        <v>7637</v>
      </c>
      <c r="C24" s="62" t="s">
        <v>6402</v>
      </c>
      <c r="D24" s="2" t="s">
        <v>7674</v>
      </c>
      <c r="E24" s="2" t="s">
        <v>6447</v>
      </c>
      <c r="F24" s="2" t="s">
        <v>7639</v>
      </c>
      <c r="G24" s="2" t="s">
        <v>7204</v>
      </c>
      <c r="H24" s="13">
        <v>36708</v>
      </c>
      <c r="I24" s="13">
        <f t="shared" si="4"/>
        <v>21180.516</v>
      </c>
      <c r="J24" s="13">
        <v>37780</v>
      </c>
      <c r="K24" s="13">
        <f t="shared" si="5"/>
        <v>21799.059999999998</v>
      </c>
      <c r="L24" s="13">
        <v>37966</v>
      </c>
      <c r="M24" s="13">
        <f t="shared" si="6"/>
        <v>21906.381999999998</v>
      </c>
    </row>
    <row r="25" spans="1:13">
      <c r="A25" s="2">
        <v>5386</v>
      </c>
      <c r="B25" s="2" t="s">
        <v>7637</v>
      </c>
      <c r="C25" s="62" t="s">
        <v>6402</v>
      </c>
      <c r="D25" s="2" t="s">
        <v>7701</v>
      </c>
      <c r="E25" s="2" t="s">
        <v>6473</v>
      </c>
      <c r="F25" s="2" t="s">
        <v>7639</v>
      </c>
      <c r="G25" s="2" t="s">
        <v>7204</v>
      </c>
      <c r="H25" s="13">
        <v>19305</v>
      </c>
      <c r="I25" s="13">
        <f t="shared" si="4"/>
        <v>11138.984999999999</v>
      </c>
      <c r="J25" s="13">
        <v>20011</v>
      </c>
      <c r="K25" s="13">
        <f t="shared" si="5"/>
        <v>11546.347</v>
      </c>
      <c r="L25" s="13">
        <v>20412</v>
      </c>
      <c r="M25" s="13">
        <f t="shared" si="6"/>
        <v>11777.723999999998</v>
      </c>
    </row>
    <row r="26" spans="1:13">
      <c r="A26" s="2">
        <v>5387</v>
      </c>
      <c r="B26" s="2" t="s">
        <v>7637</v>
      </c>
      <c r="C26" s="62" t="s">
        <v>6402</v>
      </c>
      <c r="D26" s="2" t="s">
        <v>7701</v>
      </c>
      <c r="E26" s="2" t="s">
        <v>6473</v>
      </c>
      <c r="F26" s="2" t="s">
        <v>7639</v>
      </c>
      <c r="G26" s="2" t="s">
        <v>7204</v>
      </c>
      <c r="H26" s="13">
        <v>8982</v>
      </c>
      <c r="I26" s="13">
        <f t="shared" si="4"/>
        <v>5182.6139999999996</v>
      </c>
      <c r="J26" s="13">
        <v>7676</v>
      </c>
      <c r="K26" s="13">
        <f t="shared" si="5"/>
        <v>4429.0519999999997</v>
      </c>
      <c r="L26" s="13">
        <v>7114</v>
      </c>
      <c r="M26" s="13">
        <f t="shared" si="6"/>
        <v>4104.7779999999993</v>
      </c>
    </row>
    <row r="27" spans="1:13">
      <c r="A27" s="2">
        <v>5506</v>
      </c>
      <c r="B27" s="2"/>
      <c r="C27" s="62" t="s">
        <v>6402</v>
      </c>
      <c r="D27" s="2" t="s">
        <v>7703</v>
      </c>
      <c r="E27" s="2" t="s">
        <v>6475</v>
      </c>
      <c r="F27" s="2" t="s">
        <v>7639</v>
      </c>
      <c r="G27" s="2"/>
      <c r="H27" s="13">
        <v>1609</v>
      </c>
      <c r="I27" s="13">
        <f t="shared" si="4"/>
        <v>928.39299999999992</v>
      </c>
      <c r="J27" s="13">
        <v>1630</v>
      </c>
      <c r="K27" s="13">
        <f t="shared" si="5"/>
        <v>940.50999999999988</v>
      </c>
      <c r="L27" s="13">
        <v>1528</v>
      </c>
      <c r="M27" s="13">
        <f t="shared" si="6"/>
        <v>881.65599999999995</v>
      </c>
    </row>
    <row r="28" spans="1:13">
      <c r="A28" s="2">
        <v>5566</v>
      </c>
      <c r="B28" s="2" t="s">
        <v>7637</v>
      </c>
      <c r="C28" s="62" t="s">
        <v>6402</v>
      </c>
      <c r="D28" s="2" t="s">
        <v>7704</v>
      </c>
      <c r="E28" s="2" t="s">
        <v>6476</v>
      </c>
      <c r="F28" s="2" t="s">
        <v>7639</v>
      </c>
      <c r="G28" s="2" t="s">
        <v>7204</v>
      </c>
      <c r="H28" s="13">
        <v>1017</v>
      </c>
      <c r="I28" s="13">
        <f t="shared" si="4"/>
        <v>586.80899999999997</v>
      </c>
      <c r="J28" s="13">
        <v>236</v>
      </c>
      <c r="K28" s="13">
        <f t="shared" si="5"/>
        <v>136.172</v>
      </c>
      <c r="L28" s="13">
        <v>7</v>
      </c>
      <c r="M28" s="13">
        <f t="shared" si="6"/>
        <v>4.0389999999999997</v>
      </c>
    </row>
    <row r="29" spans="1:13">
      <c r="A29" s="2">
        <v>5567</v>
      </c>
      <c r="B29" s="2" t="s">
        <v>7637</v>
      </c>
      <c r="C29" s="62" t="s">
        <v>6402</v>
      </c>
      <c r="D29" s="2" t="s">
        <v>7704</v>
      </c>
      <c r="E29" s="2" t="s">
        <v>6476</v>
      </c>
      <c r="F29" s="2" t="s">
        <v>7639</v>
      </c>
      <c r="G29" s="2" t="s">
        <v>7204</v>
      </c>
      <c r="H29" s="13">
        <v>948</v>
      </c>
      <c r="I29" s="13">
        <f t="shared" si="4"/>
        <v>546.99599999999998</v>
      </c>
      <c r="J29" s="13">
        <v>173</v>
      </c>
      <c r="K29" s="13">
        <f t="shared" si="5"/>
        <v>99.820999999999998</v>
      </c>
      <c r="L29" s="13">
        <v>177</v>
      </c>
      <c r="M29" s="13">
        <f t="shared" si="6"/>
        <v>102.12899999999999</v>
      </c>
    </row>
    <row r="30" spans="1:13">
      <c r="A30" s="2">
        <v>5568</v>
      </c>
      <c r="B30" s="2" t="s">
        <v>7637</v>
      </c>
      <c r="C30" s="62" t="s">
        <v>6402</v>
      </c>
      <c r="D30" s="2" t="s">
        <v>7704</v>
      </c>
      <c r="E30" s="2" t="s">
        <v>6476</v>
      </c>
      <c r="F30" s="2" t="s">
        <v>7639</v>
      </c>
      <c r="G30" s="2" t="s">
        <v>7204</v>
      </c>
      <c r="H30" s="13">
        <v>1876</v>
      </c>
      <c r="I30" s="13">
        <f t="shared" si="4"/>
        <v>1082.452</v>
      </c>
      <c r="J30" s="13">
        <v>164</v>
      </c>
      <c r="K30" s="13">
        <f t="shared" si="5"/>
        <v>94.627999999999986</v>
      </c>
      <c r="L30" s="13">
        <v>79</v>
      </c>
      <c r="M30" s="13">
        <f t="shared" si="6"/>
        <v>45.582999999999998</v>
      </c>
    </row>
    <row r="31" spans="1:13">
      <c r="A31" s="2">
        <v>5569</v>
      </c>
      <c r="B31" s="2" t="s">
        <v>7637</v>
      </c>
      <c r="C31" s="62" t="s">
        <v>6402</v>
      </c>
      <c r="D31" s="2" t="s">
        <v>7704</v>
      </c>
      <c r="E31" s="2" t="s">
        <v>6476</v>
      </c>
      <c r="F31" s="2" t="s">
        <v>7639</v>
      </c>
      <c r="G31" s="2" t="s">
        <v>7204</v>
      </c>
      <c r="H31" s="13">
        <v>6390</v>
      </c>
      <c r="I31" s="13">
        <f t="shared" si="4"/>
        <v>3687.0299999999997</v>
      </c>
      <c r="J31" s="13">
        <v>220</v>
      </c>
      <c r="K31" s="13">
        <f t="shared" si="5"/>
        <v>126.94</v>
      </c>
      <c r="L31" s="13">
        <v>310</v>
      </c>
      <c r="M31" s="13">
        <f t="shared" si="6"/>
        <v>178.86999999999998</v>
      </c>
    </row>
    <row r="32" spans="1:13">
      <c r="A32" s="2">
        <v>5730</v>
      </c>
      <c r="B32" s="2" t="s">
        <v>7637</v>
      </c>
      <c r="C32" s="62" t="s">
        <v>6402</v>
      </c>
      <c r="D32" s="2" t="s">
        <v>7577</v>
      </c>
      <c r="E32" s="2" t="s">
        <v>6478</v>
      </c>
      <c r="F32" s="2" t="s">
        <v>7639</v>
      </c>
      <c r="G32" s="2" t="s">
        <v>7197</v>
      </c>
      <c r="H32" s="13">
        <v>16406</v>
      </c>
      <c r="I32" s="13">
        <f t="shared" si="4"/>
        <v>9466.2619999999988</v>
      </c>
      <c r="J32" s="13">
        <v>17054</v>
      </c>
      <c r="K32" s="13">
        <f t="shared" si="5"/>
        <v>9840.1579999999994</v>
      </c>
      <c r="L32" s="13">
        <v>18516</v>
      </c>
      <c r="M32" s="13">
        <f t="shared" si="6"/>
        <v>10683.732</v>
      </c>
    </row>
    <row r="33" spans="1:13">
      <c r="A33" s="2">
        <v>5795</v>
      </c>
      <c r="B33" s="2" t="s">
        <v>7637</v>
      </c>
      <c r="C33" s="62" t="s">
        <v>6402</v>
      </c>
      <c r="D33" s="2" t="s">
        <v>7642</v>
      </c>
      <c r="E33" s="2" t="s">
        <v>6479</v>
      </c>
      <c r="F33" s="2" t="s">
        <v>7639</v>
      </c>
      <c r="G33" s="2" t="s">
        <v>7204</v>
      </c>
      <c r="H33" s="13">
        <v>5075</v>
      </c>
      <c r="I33" s="13">
        <f t="shared" si="4"/>
        <v>2928.2749999999996</v>
      </c>
      <c r="J33" s="13">
        <v>5224</v>
      </c>
      <c r="K33" s="13">
        <f t="shared" si="5"/>
        <v>3014.2479999999996</v>
      </c>
      <c r="L33" s="13">
        <v>4687</v>
      </c>
      <c r="M33" s="13">
        <f t="shared" si="6"/>
        <v>2704.3989999999999</v>
      </c>
    </row>
    <row r="34" spans="1:13">
      <c r="A34" s="2">
        <v>5847</v>
      </c>
      <c r="B34" s="2" t="s">
        <v>7637</v>
      </c>
      <c r="C34" s="62" t="s">
        <v>6402</v>
      </c>
      <c r="D34" s="2" t="s">
        <v>7709</v>
      </c>
      <c r="E34" s="2" t="s">
        <v>6481</v>
      </c>
      <c r="F34" s="2" t="s">
        <v>7639</v>
      </c>
      <c r="G34" s="2" t="s">
        <v>7204</v>
      </c>
      <c r="H34" s="13">
        <v>0</v>
      </c>
      <c r="I34" s="13">
        <f t="shared" si="4"/>
        <v>0</v>
      </c>
      <c r="J34" s="13">
        <v>383</v>
      </c>
      <c r="K34" s="13">
        <f t="shared" si="5"/>
        <v>220.99099999999999</v>
      </c>
      <c r="L34" s="13">
        <v>658</v>
      </c>
      <c r="M34" s="13">
        <f t="shared" si="6"/>
        <v>379.666</v>
      </c>
    </row>
    <row r="35" spans="1:13">
      <c r="A35" s="2">
        <v>6914</v>
      </c>
      <c r="B35" s="2" t="s">
        <v>7637</v>
      </c>
      <c r="C35" s="62" t="s">
        <v>6402</v>
      </c>
      <c r="D35" s="2" t="s">
        <v>7715</v>
      </c>
      <c r="E35" s="2" t="s">
        <v>6489</v>
      </c>
      <c r="F35" s="2" t="s">
        <v>7716</v>
      </c>
      <c r="G35" s="2" t="s">
        <v>7204</v>
      </c>
      <c r="H35" s="13">
        <v>2849</v>
      </c>
      <c r="I35" s="13">
        <f t="shared" si="4"/>
        <v>1643.8729999999998</v>
      </c>
      <c r="J35" s="13">
        <v>2907</v>
      </c>
      <c r="K35" s="13">
        <f t="shared" si="5"/>
        <v>1677.3389999999999</v>
      </c>
      <c r="L35" s="13">
        <v>4030</v>
      </c>
      <c r="M35" s="13">
        <f t="shared" si="6"/>
        <v>2325.31</v>
      </c>
    </row>
    <row r="36" spans="1:13">
      <c r="A36" s="2">
        <v>7035</v>
      </c>
      <c r="B36" s="2" t="s">
        <v>7637</v>
      </c>
      <c r="C36" s="62" t="s">
        <v>6402</v>
      </c>
      <c r="D36" s="2" t="s">
        <v>7723</v>
      </c>
      <c r="E36" s="2" t="s">
        <v>6495</v>
      </c>
      <c r="F36" s="2" t="s">
        <v>7716</v>
      </c>
      <c r="G36" s="2" t="s">
        <v>7204</v>
      </c>
      <c r="H36" s="13">
        <v>1360</v>
      </c>
      <c r="I36" s="13">
        <f t="shared" si="4"/>
        <v>784.71999999999991</v>
      </c>
      <c r="J36" s="13">
        <v>496</v>
      </c>
      <c r="K36" s="13">
        <f t="shared" si="5"/>
        <v>286.19200000000001</v>
      </c>
      <c r="L36" s="13">
        <v>540</v>
      </c>
      <c r="M36" s="13">
        <f t="shared" si="6"/>
        <v>311.58</v>
      </c>
    </row>
    <row r="37" spans="1:13">
      <c r="A37" s="2">
        <v>7036</v>
      </c>
      <c r="B37" s="2" t="s">
        <v>7637</v>
      </c>
      <c r="C37" s="62" t="s">
        <v>6402</v>
      </c>
      <c r="D37" s="2" t="s">
        <v>7724</v>
      </c>
      <c r="E37" s="2" t="s">
        <v>6495</v>
      </c>
      <c r="F37" s="2" t="s">
        <v>7716</v>
      </c>
      <c r="G37" s="2" t="s">
        <v>7204</v>
      </c>
      <c r="H37" s="13">
        <v>2597</v>
      </c>
      <c r="I37" s="13">
        <f t="shared" si="4"/>
        <v>1498.4689999999998</v>
      </c>
      <c r="J37" s="13">
        <v>2043</v>
      </c>
      <c r="K37" s="13">
        <f t="shared" si="5"/>
        <v>1178.8109999999999</v>
      </c>
      <c r="L37" s="13">
        <v>1865</v>
      </c>
      <c r="M37" s="13">
        <f t="shared" si="6"/>
        <v>1076.105</v>
      </c>
    </row>
    <row r="38" spans="1:13">
      <c r="A38" s="2">
        <v>7073</v>
      </c>
      <c r="B38" s="2" t="s">
        <v>7637</v>
      </c>
      <c r="C38" s="62" t="s">
        <v>6402</v>
      </c>
      <c r="D38" s="2" t="s">
        <v>7725</v>
      </c>
      <c r="E38" s="2" t="s">
        <v>6496</v>
      </c>
      <c r="F38" s="2" t="s">
        <v>7716</v>
      </c>
      <c r="G38" s="2" t="s">
        <v>7204</v>
      </c>
      <c r="H38" s="13">
        <v>10</v>
      </c>
      <c r="I38" s="13">
        <f t="shared" si="4"/>
        <v>5.77</v>
      </c>
      <c r="J38" s="13">
        <v>47</v>
      </c>
      <c r="K38" s="13">
        <f t="shared" si="5"/>
        <v>27.119</v>
      </c>
      <c r="L38" s="13">
        <v>19</v>
      </c>
      <c r="M38" s="13">
        <f t="shared" si="6"/>
        <v>10.962999999999999</v>
      </c>
    </row>
    <row r="39" spans="1:13">
      <c r="A39" s="2">
        <v>7304</v>
      </c>
      <c r="B39" s="2" t="s">
        <v>7637</v>
      </c>
      <c r="C39" s="62" t="s">
        <v>6402</v>
      </c>
      <c r="D39" s="2" t="s">
        <v>7735</v>
      </c>
      <c r="E39" s="2" t="s">
        <v>6504</v>
      </c>
      <c r="F39" s="2" t="s">
        <v>7716</v>
      </c>
      <c r="G39" s="2" t="s">
        <v>7204</v>
      </c>
      <c r="H39" s="13">
        <v>4</v>
      </c>
      <c r="I39" s="13">
        <f t="shared" si="4"/>
        <v>2.3079999999999998</v>
      </c>
      <c r="J39" s="13">
        <v>2</v>
      </c>
      <c r="K39" s="13">
        <f t="shared" si="5"/>
        <v>1.1539999999999999</v>
      </c>
      <c r="L39" s="13">
        <v>2</v>
      </c>
      <c r="M39" s="13">
        <f t="shared" si="6"/>
        <v>1.1539999999999999</v>
      </c>
    </row>
    <row r="40" spans="1:13">
      <c r="A40" s="2">
        <v>8705</v>
      </c>
      <c r="B40" s="2" t="s">
        <v>7637</v>
      </c>
      <c r="C40" s="62" t="s">
        <v>6402</v>
      </c>
      <c r="D40" s="2" t="s">
        <v>7772</v>
      </c>
      <c r="E40" s="2" t="s">
        <v>6552</v>
      </c>
      <c r="F40" s="2" t="s">
        <v>7742</v>
      </c>
      <c r="G40" s="2" t="s">
        <v>7204</v>
      </c>
      <c r="H40" s="13">
        <v>2831</v>
      </c>
      <c r="I40" s="13">
        <f t="shared" si="4"/>
        <v>1633.4869999999999</v>
      </c>
      <c r="J40" s="13">
        <v>4271</v>
      </c>
      <c r="K40" s="13">
        <f t="shared" si="5"/>
        <v>2464.3669999999997</v>
      </c>
      <c r="L40" s="13">
        <v>2182</v>
      </c>
      <c r="M40" s="13">
        <f t="shared" si="6"/>
        <v>1259.0139999999999</v>
      </c>
    </row>
    <row r="41" spans="1:13">
      <c r="A41" s="2">
        <v>10260</v>
      </c>
      <c r="B41" s="2" t="s">
        <v>7637</v>
      </c>
      <c r="C41" s="62" t="s">
        <v>6402</v>
      </c>
      <c r="D41" s="2" t="s">
        <v>5276</v>
      </c>
      <c r="E41" s="2" t="s">
        <v>6582</v>
      </c>
      <c r="F41" s="2" t="s">
        <v>5268</v>
      </c>
      <c r="G41" s="2" t="s">
        <v>7204</v>
      </c>
      <c r="H41" s="13">
        <v>5182</v>
      </c>
      <c r="I41" s="13">
        <f t="shared" si="4"/>
        <v>2990.0139999999997</v>
      </c>
      <c r="J41" s="13">
        <v>5181</v>
      </c>
      <c r="K41" s="13">
        <f t="shared" si="5"/>
        <v>2989.4369999999999</v>
      </c>
      <c r="L41" s="13">
        <v>5700</v>
      </c>
      <c r="M41" s="13">
        <f t="shared" si="6"/>
        <v>3288.8999999999996</v>
      </c>
    </row>
    <row r="42" spans="1:13">
      <c r="A42" s="2">
        <v>10333</v>
      </c>
      <c r="B42" s="2" t="s">
        <v>7637</v>
      </c>
      <c r="C42" s="62" t="s">
        <v>6402</v>
      </c>
      <c r="D42" s="2" t="s">
        <v>5280</v>
      </c>
      <c r="E42" s="2" t="s">
        <v>6587</v>
      </c>
      <c r="F42" s="2" t="s">
        <v>5268</v>
      </c>
      <c r="G42" s="2" t="s">
        <v>7204</v>
      </c>
      <c r="H42" s="13">
        <v>1072</v>
      </c>
      <c r="I42" s="13">
        <f t="shared" si="4"/>
        <v>618.54399999999998</v>
      </c>
      <c r="J42" s="13">
        <v>1053</v>
      </c>
      <c r="K42" s="13">
        <f t="shared" si="5"/>
        <v>607.5809999999999</v>
      </c>
      <c r="L42" s="13">
        <v>1192</v>
      </c>
      <c r="M42" s="13">
        <f t="shared" si="6"/>
        <v>687.78399999999999</v>
      </c>
    </row>
    <row r="43" spans="1:13">
      <c r="A43" s="2">
        <v>11980</v>
      </c>
      <c r="B43" s="2" t="s">
        <v>7637</v>
      </c>
      <c r="C43" s="62" t="s">
        <v>6402</v>
      </c>
      <c r="D43" s="2" t="s">
        <v>7586</v>
      </c>
      <c r="E43" s="2" t="s">
        <v>6631</v>
      </c>
      <c r="F43" s="2" t="s">
        <v>5300</v>
      </c>
      <c r="G43" s="2" t="s">
        <v>7204</v>
      </c>
      <c r="H43" s="13">
        <v>828</v>
      </c>
      <c r="I43" s="13">
        <f t="shared" si="4"/>
        <v>477.75599999999997</v>
      </c>
      <c r="J43" s="13">
        <v>16777</v>
      </c>
      <c r="K43" s="13">
        <f t="shared" si="5"/>
        <v>9680.3289999999997</v>
      </c>
      <c r="L43" s="13">
        <v>9160</v>
      </c>
      <c r="M43" s="13">
        <f t="shared" si="6"/>
        <v>5285.32</v>
      </c>
    </row>
    <row r="44" spans="1:13">
      <c r="A44" s="2">
        <v>12751</v>
      </c>
      <c r="B44" s="2" t="s">
        <v>7637</v>
      </c>
      <c r="C44" s="62" t="s">
        <v>6402</v>
      </c>
      <c r="D44" s="2" t="s">
        <v>5299</v>
      </c>
      <c r="E44" s="2" t="s">
        <v>6648</v>
      </c>
      <c r="F44" s="2" t="s">
        <v>5300</v>
      </c>
      <c r="G44" s="2" t="s">
        <v>7204</v>
      </c>
      <c r="H44" s="13">
        <v>338</v>
      </c>
      <c r="I44" s="13">
        <f t="shared" si="4"/>
        <v>195.02599999999998</v>
      </c>
      <c r="J44" s="13">
        <v>1194</v>
      </c>
      <c r="K44" s="13">
        <f t="shared" si="5"/>
        <v>688.93799999999999</v>
      </c>
      <c r="L44" s="13">
        <v>3171</v>
      </c>
      <c r="M44" s="13">
        <f t="shared" si="6"/>
        <v>1829.6669999999999</v>
      </c>
    </row>
    <row r="45" spans="1:13">
      <c r="A45" s="2">
        <v>13415</v>
      </c>
      <c r="B45" s="2" t="s">
        <v>7637</v>
      </c>
      <c r="C45" s="62" t="s">
        <v>6402</v>
      </c>
      <c r="D45" s="2" t="s">
        <v>5320</v>
      </c>
      <c r="E45" s="2" t="s">
        <v>6658</v>
      </c>
      <c r="F45" s="2" t="s">
        <v>5321</v>
      </c>
      <c r="G45" s="2" t="s">
        <v>7204</v>
      </c>
      <c r="H45" s="13">
        <v>2398</v>
      </c>
      <c r="I45" s="13">
        <f t="shared" si="4"/>
        <v>1383.646</v>
      </c>
      <c r="J45" s="13">
        <v>2156</v>
      </c>
      <c r="K45" s="13">
        <f t="shared" si="5"/>
        <v>1244.0119999999999</v>
      </c>
      <c r="L45" s="13">
        <v>3294</v>
      </c>
      <c r="M45" s="13">
        <f t="shared" si="6"/>
        <v>1900.6379999999999</v>
      </c>
    </row>
    <row r="46" spans="1:13">
      <c r="A46" s="2">
        <v>13615</v>
      </c>
      <c r="B46" s="2" t="s">
        <v>7637</v>
      </c>
      <c r="C46" s="62" t="s">
        <v>6402</v>
      </c>
      <c r="D46" s="2" t="s">
        <v>5323</v>
      </c>
      <c r="E46" s="2" t="s">
        <v>6660</v>
      </c>
      <c r="F46" s="2" t="s">
        <v>7639</v>
      </c>
      <c r="G46" s="2" t="s">
        <v>7204</v>
      </c>
      <c r="H46" s="13">
        <v>17176</v>
      </c>
      <c r="I46" s="13">
        <f t="shared" si="4"/>
        <v>9910.5519999999997</v>
      </c>
      <c r="J46" s="13">
        <v>19465</v>
      </c>
      <c r="K46" s="13">
        <f t="shared" si="5"/>
        <v>11231.304999999998</v>
      </c>
      <c r="L46" s="13">
        <v>8325</v>
      </c>
      <c r="M46" s="13">
        <f t="shared" si="6"/>
        <v>4803.5249999999996</v>
      </c>
    </row>
    <row r="47" spans="1:13">
      <c r="A47" s="2">
        <v>14655</v>
      </c>
      <c r="B47" s="2" t="s">
        <v>7637</v>
      </c>
      <c r="C47" s="62" t="s">
        <v>6402</v>
      </c>
      <c r="D47" s="2" t="s">
        <v>5327</v>
      </c>
      <c r="E47" s="2" t="s">
        <v>6664</v>
      </c>
      <c r="F47" s="2" t="s">
        <v>5268</v>
      </c>
      <c r="G47" s="2" t="s">
        <v>7204</v>
      </c>
      <c r="H47" s="13">
        <v>99</v>
      </c>
      <c r="I47" s="13">
        <f t="shared" si="4"/>
        <v>57.122999999999998</v>
      </c>
      <c r="J47" s="13">
        <v>54</v>
      </c>
      <c r="K47" s="13">
        <f t="shared" si="5"/>
        <v>31.157999999999998</v>
      </c>
      <c r="L47" s="13">
        <v>93</v>
      </c>
      <c r="M47" s="13">
        <f t="shared" si="6"/>
        <v>53.660999999999994</v>
      </c>
    </row>
    <row r="48" spans="1:13">
      <c r="A48" s="2">
        <v>15441</v>
      </c>
      <c r="B48" s="2" t="s">
        <v>7637</v>
      </c>
      <c r="C48" s="62" t="s">
        <v>6402</v>
      </c>
      <c r="D48" s="2" t="s">
        <v>5338</v>
      </c>
      <c r="E48" s="2" t="s">
        <v>6679</v>
      </c>
      <c r="F48" s="2" t="s">
        <v>5331</v>
      </c>
      <c r="G48" s="2" t="s">
        <v>7204</v>
      </c>
      <c r="H48" s="13">
        <v>845</v>
      </c>
      <c r="I48" s="13">
        <f t="shared" si="4"/>
        <v>487.56499999999994</v>
      </c>
      <c r="J48" s="13">
        <v>860</v>
      </c>
      <c r="K48" s="13">
        <f t="shared" si="5"/>
        <v>496.21999999999997</v>
      </c>
      <c r="L48" s="13">
        <v>1590</v>
      </c>
      <c r="M48" s="13">
        <f t="shared" si="6"/>
        <v>917.43</v>
      </c>
    </row>
    <row r="49" spans="1:13">
      <c r="A49" s="2">
        <v>15684</v>
      </c>
      <c r="B49" s="2" t="s">
        <v>7637</v>
      </c>
      <c r="C49" s="62" t="s">
        <v>6402</v>
      </c>
      <c r="D49" s="2" t="s">
        <v>5341</v>
      </c>
      <c r="E49" s="2" t="s">
        <v>6682</v>
      </c>
      <c r="F49" s="2" t="s">
        <v>5331</v>
      </c>
      <c r="G49" s="2" t="s">
        <v>7204</v>
      </c>
      <c r="H49" s="13">
        <v>4427</v>
      </c>
      <c r="I49" s="13">
        <f t="shared" si="4"/>
        <v>2554.3789999999999</v>
      </c>
      <c r="J49" s="13">
        <v>3711</v>
      </c>
      <c r="K49" s="13">
        <f t="shared" si="5"/>
        <v>2141.2469999999998</v>
      </c>
      <c r="L49" s="13">
        <v>3514</v>
      </c>
      <c r="M49" s="13">
        <f t="shared" si="6"/>
        <v>2027.5779999999997</v>
      </c>
    </row>
    <row r="50" spans="1:13">
      <c r="A50" s="2">
        <v>18782</v>
      </c>
      <c r="B50" s="2" t="s">
        <v>7637</v>
      </c>
      <c r="C50" s="62" t="s">
        <v>6402</v>
      </c>
      <c r="D50" s="2" t="s">
        <v>7735</v>
      </c>
      <c r="E50" s="2" t="s">
        <v>6740</v>
      </c>
      <c r="F50" s="2" t="s">
        <v>7742</v>
      </c>
      <c r="G50" s="2" t="s">
        <v>7204</v>
      </c>
      <c r="H50" s="13">
        <v>13653</v>
      </c>
      <c r="I50" s="13">
        <f t="shared" si="4"/>
        <v>7877.780999999999</v>
      </c>
      <c r="J50" s="13">
        <v>4261</v>
      </c>
      <c r="K50" s="13">
        <f t="shared" si="5"/>
        <v>2458.5969999999998</v>
      </c>
      <c r="L50" s="13">
        <v>3638</v>
      </c>
      <c r="M50" s="13">
        <f t="shared" si="6"/>
        <v>2099.1259999999997</v>
      </c>
    </row>
    <row r="51" spans="1:13">
      <c r="A51" s="2">
        <v>18866</v>
      </c>
      <c r="B51" s="2" t="s">
        <v>7637</v>
      </c>
      <c r="C51" s="62" t="s">
        <v>6402</v>
      </c>
      <c r="D51" s="2" t="s">
        <v>7735</v>
      </c>
      <c r="E51" s="2" t="s">
        <v>6743</v>
      </c>
      <c r="F51" s="2" t="s">
        <v>5300</v>
      </c>
      <c r="G51" s="2" t="s">
        <v>7204</v>
      </c>
      <c r="H51" s="13">
        <v>2435</v>
      </c>
      <c r="I51" s="13">
        <f t="shared" si="4"/>
        <v>1404.9949999999999</v>
      </c>
      <c r="J51" s="13">
        <v>2795</v>
      </c>
      <c r="K51" s="13">
        <f t="shared" si="5"/>
        <v>1612.7149999999999</v>
      </c>
      <c r="L51" s="13">
        <v>2956</v>
      </c>
      <c r="M51" s="13">
        <f t="shared" si="6"/>
        <v>1705.6119999999999</v>
      </c>
    </row>
    <row r="52" spans="1:13">
      <c r="A52" s="2">
        <v>19628</v>
      </c>
      <c r="B52" s="2" t="s">
        <v>7637</v>
      </c>
      <c r="C52" s="62" t="s">
        <v>6402</v>
      </c>
      <c r="D52" s="2" t="s">
        <v>5393</v>
      </c>
      <c r="E52" s="2" t="s">
        <v>6753</v>
      </c>
      <c r="F52" s="2" t="s">
        <v>7639</v>
      </c>
      <c r="G52" s="2" t="s">
        <v>7204</v>
      </c>
      <c r="H52" s="13">
        <v>63</v>
      </c>
      <c r="I52" s="13">
        <f t="shared" si="4"/>
        <v>36.350999999999999</v>
      </c>
      <c r="J52" s="13">
        <v>105</v>
      </c>
      <c r="K52" s="13">
        <f t="shared" si="5"/>
        <v>60.584999999999994</v>
      </c>
      <c r="L52" s="13">
        <v>148</v>
      </c>
      <c r="M52" s="13">
        <f t="shared" si="6"/>
        <v>85.395999999999987</v>
      </c>
    </row>
    <row r="53" spans="1:13">
      <c r="A53" s="2">
        <v>19878</v>
      </c>
      <c r="B53" s="2" t="s">
        <v>7637</v>
      </c>
      <c r="C53" s="62" t="s">
        <v>6402</v>
      </c>
      <c r="D53" s="2" t="s">
        <v>5394</v>
      </c>
      <c r="E53" s="2" t="s">
        <v>6755</v>
      </c>
      <c r="F53" s="2" t="s">
        <v>7639</v>
      </c>
      <c r="G53" s="2" t="s">
        <v>7204</v>
      </c>
      <c r="H53" s="13">
        <v>6255</v>
      </c>
      <c r="I53" s="13">
        <f t="shared" si="4"/>
        <v>3609.1349999999998</v>
      </c>
      <c r="J53" s="13">
        <v>2647</v>
      </c>
      <c r="K53" s="13">
        <f t="shared" si="5"/>
        <v>1527.319</v>
      </c>
      <c r="L53" s="13">
        <v>4830</v>
      </c>
      <c r="M53" s="13">
        <f t="shared" si="6"/>
        <v>2786.91</v>
      </c>
    </row>
    <row r="54" spans="1:13">
      <c r="A54" s="2">
        <v>20797</v>
      </c>
      <c r="B54" s="2" t="s">
        <v>7637</v>
      </c>
      <c r="C54" s="62" t="s">
        <v>6402</v>
      </c>
      <c r="D54" s="2" t="s">
        <v>5406</v>
      </c>
      <c r="E54" s="2" t="s">
        <v>6774</v>
      </c>
      <c r="F54" s="2" t="s">
        <v>7639</v>
      </c>
      <c r="G54" s="2" t="s">
        <v>7204</v>
      </c>
      <c r="H54" s="13">
        <v>9627</v>
      </c>
      <c r="I54" s="13">
        <f t="shared" si="4"/>
        <v>5554.7789999999995</v>
      </c>
      <c r="J54" s="13">
        <v>9562</v>
      </c>
      <c r="K54" s="13">
        <f t="shared" si="5"/>
        <v>5517.2739999999994</v>
      </c>
      <c r="L54" s="13">
        <v>10018</v>
      </c>
      <c r="M54" s="13">
        <f t="shared" si="6"/>
        <v>5780.3859999999995</v>
      </c>
    </row>
    <row r="55" spans="1:13">
      <c r="A55" s="2">
        <v>21557</v>
      </c>
      <c r="B55" s="2" t="s">
        <v>7637</v>
      </c>
      <c r="C55" s="62" t="s">
        <v>6402</v>
      </c>
      <c r="D55" s="2" t="s">
        <v>5418</v>
      </c>
      <c r="E55" s="2" t="s">
        <v>6791</v>
      </c>
      <c r="F55" s="2" t="s">
        <v>5415</v>
      </c>
      <c r="G55" s="2" t="s">
        <v>5419</v>
      </c>
      <c r="H55" s="13">
        <v>11145</v>
      </c>
      <c r="I55" s="13">
        <f t="shared" si="4"/>
        <v>6430.665</v>
      </c>
      <c r="J55" s="13">
        <v>10823</v>
      </c>
      <c r="K55" s="13">
        <f t="shared" si="5"/>
        <v>6244.8709999999992</v>
      </c>
      <c r="L55" s="13">
        <v>10671</v>
      </c>
      <c r="M55" s="13">
        <f t="shared" si="6"/>
        <v>6157.1669999999995</v>
      </c>
    </row>
    <row r="56" spans="1:13">
      <c r="A56" s="2">
        <v>21584</v>
      </c>
      <c r="B56" s="2" t="s">
        <v>7637</v>
      </c>
      <c r="C56" s="62" t="s">
        <v>6402</v>
      </c>
      <c r="D56" s="2" t="s">
        <v>5420</v>
      </c>
      <c r="E56" s="2" t="s">
        <v>6792</v>
      </c>
      <c r="F56" s="2" t="s">
        <v>5415</v>
      </c>
      <c r="G56" s="2" t="s">
        <v>7241</v>
      </c>
      <c r="H56" s="13">
        <v>7532</v>
      </c>
      <c r="I56" s="13">
        <f t="shared" si="4"/>
        <v>4345.9639999999999</v>
      </c>
      <c r="J56" s="13">
        <v>11965</v>
      </c>
      <c r="K56" s="13">
        <f t="shared" si="5"/>
        <v>6903.8049999999994</v>
      </c>
      <c r="L56" s="13">
        <v>10649</v>
      </c>
      <c r="M56" s="13">
        <f t="shared" si="6"/>
        <v>6144.473</v>
      </c>
    </row>
    <row r="57" spans="1:13">
      <c r="A57" s="2">
        <v>23187</v>
      </c>
      <c r="B57" s="2" t="s">
        <v>7637</v>
      </c>
      <c r="C57" s="62" t="s">
        <v>6402</v>
      </c>
      <c r="D57" s="2" t="s">
        <v>5448</v>
      </c>
      <c r="E57" s="2" t="s">
        <v>6826</v>
      </c>
      <c r="F57" s="2" t="s">
        <v>5300</v>
      </c>
      <c r="G57" s="2" t="s">
        <v>7204</v>
      </c>
      <c r="H57" s="13">
        <v>40390</v>
      </c>
      <c r="I57" s="13">
        <f t="shared" si="4"/>
        <v>23305.03</v>
      </c>
      <c r="J57" s="13">
        <v>25659</v>
      </c>
      <c r="K57" s="13">
        <f t="shared" si="5"/>
        <v>14805.242999999999</v>
      </c>
      <c r="L57" s="13">
        <v>33247</v>
      </c>
      <c r="M57" s="13">
        <f t="shared" si="6"/>
        <v>19183.519</v>
      </c>
    </row>
    <row r="58" spans="1:13">
      <c r="A58" s="2">
        <v>23398</v>
      </c>
      <c r="B58" s="2" t="s">
        <v>7637</v>
      </c>
      <c r="C58" s="62" t="s">
        <v>6402</v>
      </c>
      <c r="D58" s="2" t="s">
        <v>5451</v>
      </c>
      <c r="E58" s="2" t="s">
        <v>6830</v>
      </c>
      <c r="F58" s="2" t="s">
        <v>5300</v>
      </c>
      <c r="G58" s="2" t="s">
        <v>7204</v>
      </c>
      <c r="H58" s="13">
        <v>20</v>
      </c>
      <c r="I58" s="13">
        <f t="shared" si="4"/>
        <v>11.54</v>
      </c>
      <c r="J58" s="13">
        <v>14</v>
      </c>
      <c r="K58" s="13">
        <f t="shared" si="5"/>
        <v>8.0779999999999994</v>
      </c>
      <c r="L58" s="13">
        <v>18</v>
      </c>
      <c r="M58" s="13">
        <f t="shared" si="6"/>
        <v>10.385999999999999</v>
      </c>
    </row>
    <row r="59" spans="1:13">
      <c r="A59" s="2">
        <v>24376</v>
      </c>
      <c r="B59" s="2" t="s">
        <v>7637</v>
      </c>
      <c r="C59" s="62" t="s">
        <v>6402</v>
      </c>
      <c r="D59" s="2" t="s">
        <v>5471</v>
      </c>
      <c r="E59" s="2" t="s">
        <v>6856</v>
      </c>
      <c r="F59" s="2" t="s">
        <v>5321</v>
      </c>
      <c r="G59" s="2" t="s">
        <v>7204</v>
      </c>
      <c r="H59" s="13">
        <v>2400</v>
      </c>
      <c r="I59" s="13">
        <f t="shared" si="4"/>
        <v>1384.8</v>
      </c>
      <c r="J59" s="13">
        <v>3281</v>
      </c>
      <c r="K59" s="13">
        <f t="shared" si="5"/>
        <v>1893.1369999999999</v>
      </c>
      <c r="L59" s="13">
        <v>6477</v>
      </c>
      <c r="M59" s="13">
        <f t="shared" si="6"/>
        <v>3737.2289999999998</v>
      </c>
    </row>
    <row r="60" spans="1:13">
      <c r="A60" s="2">
        <v>25156</v>
      </c>
      <c r="B60" s="2" t="s">
        <v>7637</v>
      </c>
      <c r="C60" s="62" t="s">
        <v>6402</v>
      </c>
      <c r="D60" s="2" t="s">
        <v>5487</v>
      </c>
      <c r="E60" s="2" t="s">
        <v>6932</v>
      </c>
      <c r="F60" s="2" t="s">
        <v>7639</v>
      </c>
      <c r="G60" s="2" t="s">
        <v>7204</v>
      </c>
      <c r="H60" s="13">
        <v>4682</v>
      </c>
      <c r="I60" s="13">
        <f t="shared" si="4"/>
        <v>2701.5139999999997</v>
      </c>
      <c r="J60" s="13">
        <v>540</v>
      </c>
      <c r="K60" s="13">
        <f t="shared" si="5"/>
        <v>311.58</v>
      </c>
      <c r="L60" s="13">
        <v>2998</v>
      </c>
      <c r="M60" s="13">
        <f t="shared" si="6"/>
        <v>1729.8459999999998</v>
      </c>
    </row>
    <row r="61" spans="1:13">
      <c r="A61" s="2">
        <v>25530</v>
      </c>
      <c r="B61" s="2" t="s">
        <v>7637</v>
      </c>
      <c r="C61" s="62" t="s">
        <v>6402</v>
      </c>
      <c r="D61" s="2" t="s">
        <v>5499</v>
      </c>
      <c r="E61" s="2" t="s">
        <v>6951</v>
      </c>
      <c r="F61" s="2" t="s">
        <v>5331</v>
      </c>
      <c r="G61" s="2" t="s">
        <v>7204</v>
      </c>
      <c r="H61" s="13">
        <v>5252</v>
      </c>
      <c r="I61" s="13">
        <f t="shared" si="4"/>
        <v>3030.404</v>
      </c>
      <c r="J61" s="13">
        <v>5061</v>
      </c>
      <c r="K61" s="13">
        <f t="shared" si="5"/>
        <v>2920.1969999999997</v>
      </c>
      <c r="L61" s="13">
        <v>6127</v>
      </c>
      <c r="M61" s="13">
        <f t="shared" si="6"/>
        <v>3535.2789999999995</v>
      </c>
    </row>
    <row r="62" spans="1:13">
      <c r="A62" s="2">
        <v>25597</v>
      </c>
      <c r="B62" s="2" t="s">
        <v>7637</v>
      </c>
      <c r="C62" s="62" t="s">
        <v>6402</v>
      </c>
      <c r="D62" s="2" t="s">
        <v>5500</v>
      </c>
      <c r="E62" s="2" t="s">
        <v>6953</v>
      </c>
      <c r="F62" s="2" t="s">
        <v>5321</v>
      </c>
      <c r="G62" s="2" t="s">
        <v>7204</v>
      </c>
      <c r="H62" s="13">
        <v>4057</v>
      </c>
      <c r="I62" s="13">
        <f t="shared" si="4"/>
        <v>2340.8889999999997</v>
      </c>
      <c r="J62" s="13">
        <v>1519</v>
      </c>
      <c r="K62" s="13">
        <f t="shared" si="5"/>
        <v>876.46299999999997</v>
      </c>
      <c r="L62" s="13">
        <v>1566</v>
      </c>
      <c r="M62" s="13">
        <f t="shared" si="6"/>
        <v>903.58199999999988</v>
      </c>
    </row>
    <row r="63" spans="1:13">
      <c r="A63" s="2">
        <v>25707</v>
      </c>
      <c r="B63" s="2" t="s">
        <v>7637</v>
      </c>
      <c r="C63" s="62" t="s">
        <v>6402</v>
      </c>
      <c r="D63" s="2" t="s">
        <v>5504</v>
      </c>
      <c r="E63" s="2" t="s">
        <v>6960</v>
      </c>
      <c r="F63" s="2" t="s">
        <v>5415</v>
      </c>
      <c r="G63" s="2" t="s">
        <v>7204</v>
      </c>
      <c r="H63" s="13">
        <v>429</v>
      </c>
      <c r="I63" s="13">
        <f t="shared" si="4"/>
        <v>247.53299999999999</v>
      </c>
      <c r="J63" s="13">
        <v>431</v>
      </c>
      <c r="K63" s="13">
        <f t="shared" si="5"/>
        <v>248.68699999999998</v>
      </c>
      <c r="L63" s="13">
        <v>442</v>
      </c>
      <c r="M63" s="13">
        <f t="shared" si="6"/>
        <v>255.03399999999999</v>
      </c>
    </row>
    <row r="64" spans="1:13">
      <c r="A64" s="2">
        <v>25715</v>
      </c>
      <c r="B64" s="2" t="s">
        <v>7637</v>
      </c>
      <c r="C64" s="79" t="s">
        <v>6402</v>
      </c>
      <c r="D64" s="2" t="s">
        <v>5505</v>
      </c>
      <c r="E64" s="2" t="s">
        <v>6962</v>
      </c>
      <c r="F64" s="2" t="s">
        <v>5268</v>
      </c>
      <c r="G64" s="2" t="s">
        <v>7204</v>
      </c>
      <c r="H64" s="13">
        <v>12614</v>
      </c>
      <c r="I64" s="13">
        <f t="shared" si="4"/>
        <v>7278.2779999999993</v>
      </c>
      <c r="J64" s="13">
        <v>12384</v>
      </c>
      <c r="K64" s="13">
        <f t="shared" si="5"/>
        <v>7145.5679999999993</v>
      </c>
      <c r="L64" s="13">
        <v>13154</v>
      </c>
      <c r="M64" s="13">
        <f t="shared" si="6"/>
        <v>7589.8579999999993</v>
      </c>
    </row>
    <row r="65" spans="1:13">
      <c r="A65" s="2">
        <v>26012</v>
      </c>
      <c r="B65" s="2" t="s">
        <v>5520</v>
      </c>
      <c r="C65" s="62" t="s">
        <v>6402</v>
      </c>
      <c r="D65" s="2" t="s">
        <v>5521</v>
      </c>
      <c r="E65" s="2" t="s">
        <v>6984</v>
      </c>
      <c r="F65" s="2" t="s">
        <v>7742</v>
      </c>
      <c r="G65" s="2" t="s">
        <v>7204</v>
      </c>
      <c r="H65" s="13">
        <v>3053</v>
      </c>
      <c r="I65" s="13">
        <f t="shared" si="4"/>
        <v>1761.5809999999999</v>
      </c>
      <c r="J65" s="13">
        <v>2096</v>
      </c>
      <c r="K65" s="13">
        <f t="shared" si="5"/>
        <v>1209.3919999999998</v>
      </c>
      <c r="L65" s="13">
        <v>988</v>
      </c>
      <c r="M65" s="13">
        <f t="shared" si="6"/>
        <v>570.07599999999991</v>
      </c>
    </row>
    <row r="66" spans="1:13">
      <c r="A66" s="2">
        <v>26281</v>
      </c>
      <c r="B66" s="2" t="s">
        <v>7637</v>
      </c>
      <c r="C66" s="62" t="s">
        <v>6402</v>
      </c>
      <c r="D66" s="2" t="s">
        <v>5327</v>
      </c>
      <c r="E66" s="2" t="s">
        <v>7002</v>
      </c>
      <c r="F66" s="2" t="s">
        <v>5268</v>
      </c>
      <c r="G66" s="2" t="s">
        <v>7204</v>
      </c>
      <c r="H66" s="13">
        <v>3175</v>
      </c>
      <c r="I66" s="13">
        <f t="shared" si="4"/>
        <v>1831.9749999999999</v>
      </c>
      <c r="J66" s="13">
        <v>3117</v>
      </c>
      <c r="K66" s="13">
        <f t="shared" si="5"/>
        <v>1798.5089999999998</v>
      </c>
      <c r="L66" s="13">
        <v>3429</v>
      </c>
      <c r="M66" s="13">
        <f t="shared" si="6"/>
        <v>1978.5329999999999</v>
      </c>
    </row>
    <row r="67" spans="1:13">
      <c r="A67" s="2">
        <v>26387</v>
      </c>
      <c r="B67" s="2" t="s">
        <v>7637</v>
      </c>
      <c r="C67" s="62" t="s">
        <v>6402</v>
      </c>
      <c r="D67" s="2" t="s">
        <v>7735</v>
      </c>
      <c r="E67" s="2" t="s">
        <v>7014</v>
      </c>
      <c r="F67" s="2" t="s">
        <v>7716</v>
      </c>
      <c r="G67" s="2" t="s">
        <v>7204</v>
      </c>
      <c r="H67" s="13">
        <v>2264</v>
      </c>
      <c r="I67" s="13">
        <f t="shared" si="4"/>
        <v>1306.328</v>
      </c>
      <c r="J67" s="13">
        <v>2257</v>
      </c>
      <c r="K67" s="13">
        <f t="shared" si="5"/>
        <v>1302.289</v>
      </c>
      <c r="L67" s="13">
        <v>2050</v>
      </c>
      <c r="M67" s="13">
        <f t="shared" si="6"/>
        <v>1182.8499999999999</v>
      </c>
    </row>
    <row r="68" spans="1:13">
      <c r="A68" s="2">
        <v>26388</v>
      </c>
      <c r="B68" s="2" t="s">
        <v>7637</v>
      </c>
      <c r="C68" s="62" t="s">
        <v>6402</v>
      </c>
      <c r="D68" s="2" t="s">
        <v>5536</v>
      </c>
      <c r="E68" s="2" t="s">
        <v>7015</v>
      </c>
      <c r="F68" s="2" t="s">
        <v>7742</v>
      </c>
      <c r="G68" s="2" t="s">
        <v>7204</v>
      </c>
      <c r="H68" s="13">
        <v>14</v>
      </c>
      <c r="I68" s="13">
        <f t="shared" si="4"/>
        <v>8.0779999999999994</v>
      </c>
      <c r="J68" s="13">
        <v>9</v>
      </c>
      <c r="K68" s="13">
        <f t="shared" si="5"/>
        <v>5.1929999999999996</v>
      </c>
      <c r="L68" s="13">
        <v>7</v>
      </c>
      <c r="M68" s="13">
        <f t="shared" si="6"/>
        <v>4.0389999999999997</v>
      </c>
    </row>
    <row r="69" spans="1:13">
      <c r="A69" s="2">
        <v>26451</v>
      </c>
      <c r="B69" s="2" t="s">
        <v>7637</v>
      </c>
      <c r="C69" s="62" t="s">
        <v>6402</v>
      </c>
      <c r="D69" s="2" t="s">
        <v>5537</v>
      </c>
      <c r="E69" s="2" t="s">
        <v>7016</v>
      </c>
      <c r="F69" s="2" t="s">
        <v>5300</v>
      </c>
      <c r="G69" s="2" t="s">
        <v>7204</v>
      </c>
      <c r="H69" s="13">
        <v>2209</v>
      </c>
      <c r="I69" s="13">
        <f t="shared" si="4"/>
        <v>1274.5929999999998</v>
      </c>
      <c r="J69" s="13">
        <v>2524</v>
      </c>
      <c r="K69" s="13">
        <f t="shared" si="5"/>
        <v>1456.348</v>
      </c>
      <c r="L69" s="13">
        <v>2431</v>
      </c>
      <c r="M69" s="13">
        <f t="shared" si="6"/>
        <v>1402.6869999999999</v>
      </c>
    </row>
    <row r="70" spans="1:13">
      <c r="A70" s="2">
        <v>26484</v>
      </c>
      <c r="B70" s="2" t="s">
        <v>7637</v>
      </c>
      <c r="C70" s="62" t="s">
        <v>6402</v>
      </c>
      <c r="D70" s="2" t="s">
        <v>5538</v>
      </c>
      <c r="E70" s="2" t="s">
        <v>7020</v>
      </c>
      <c r="F70" s="2" t="s">
        <v>7639</v>
      </c>
      <c r="G70" s="2" t="s">
        <v>7204</v>
      </c>
      <c r="H70" s="13">
        <v>3530</v>
      </c>
      <c r="I70" s="13">
        <f t="shared" si="4"/>
        <v>2036.81</v>
      </c>
      <c r="J70" s="13">
        <v>5525</v>
      </c>
      <c r="K70" s="13">
        <f t="shared" si="5"/>
        <v>3187.9249999999997</v>
      </c>
      <c r="L70" s="13">
        <v>5313</v>
      </c>
      <c r="M70" s="13">
        <f t="shared" si="6"/>
        <v>3065.6009999999997</v>
      </c>
    </row>
    <row r="71" spans="1:13">
      <c r="A71" s="2">
        <v>26606</v>
      </c>
      <c r="B71" s="2"/>
      <c r="C71" s="62" t="s">
        <v>6402</v>
      </c>
      <c r="D71" s="2" t="s">
        <v>5546</v>
      </c>
      <c r="E71" s="2" t="s">
        <v>7027</v>
      </c>
      <c r="F71" s="2" t="s">
        <v>5300</v>
      </c>
      <c r="G71" s="2"/>
      <c r="H71" s="13">
        <v>0</v>
      </c>
      <c r="I71" s="13">
        <f t="shared" si="4"/>
        <v>0</v>
      </c>
      <c r="J71" s="13">
        <v>959</v>
      </c>
      <c r="K71" s="13">
        <f t="shared" si="5"/>
        <v>553.34299999999996</v>
      </c>
      <c r="L71" s="13">
        <v>14444</v>
      </c>
      <c r="M71" s="13">
        <f t="shared" si="6"/>
        <v>8334.1880000000001</v>
      </c>
    </row>
    <row r="72" spans="1:13">
      <c r="A72" s="2">
        <v>26626</v>
      </c>
      <c r="B72" s="2" t="s">
        <v>7637</v>
      </c>
      <c r="C72" s="62" t="s">
        <v>6402</v>
      </c>
      <c r="D72" s="2" t="s">
        <v>7735</v>
      </c>
      <c r="E72" s="2" t="s">
        <v>7031</v>
      </c>
      <c r="F72" s="2" t="s">
        <v>7742</v>
      </c>
      <c r="G72" s="2" t="s">
        <v>7204</v>
      </c>
      <c r="H72" s="13">
        <v>2302</v>
      </c>
      <c r="I72" s="13">
        <f t="shared" si="4"/>
        <v>1328.2539999999999</v>
      </c>
      <c r="J72" s="13">
        <v>1727</v>
      </c>
      <c r="K72" s="13">
        <f t="shared" si="5"/>
        <v>996.47899999999993</v>
      </c>
      <c r="L72" s="13">
        <v>1476</v>
      </c>
      <c r="M72" s="13">
        <f t="shared" si="6"/>
        <v>851.65199999999993</v>
      </c>
    </row>
    <row r="73" spans="1:13">
      <c r="A73" s="2">
        <v>26659</v>
      </c>
      <c r="B73" s="2" t="s">
        <v>7637</v>
      </c>
      <c r="C73" s="62" t="s">
        <v>6402</v>
      </c>
      <c r="D73" s="2" t="s">
        <v>7642</v>
      </c>
      <c r="E73" s="2" t="s">
        <v>7036</v>
      </c>
      <c r="F73" s="2" t="s">
        <v>7639</v>
      </c>
      <c r="G73" s="2" t="s">
        <v>7204</v>
      </c>
      <c r="H73" s="13">
        <v>1500</v>
      </c>
      <c r="I73" s="13">
        <f t="shared" si="4"/>
        <v>865.49999999999989</v>
      </c>
      <c r="J73" s="13">
        <v>1730</v>
      </c>
      <c r="K73" s="13">
        <f t="shared" si="5"/>
        <v>998.20999999999992</v>
      </c>
      <c r="L73" s="13">
        <v>1110</v>
      </c>
      <c r="M73" s="13">
        <f t="shared" si="6"/>
        <v>640.46999999999991</v>
      </c>
    </row>
    <row r="74" spans="1:13">
      <c r="A74" s="2">
        <v>26709</v>
      </c>
      <c r="B74" s="2" t="s">
        <v>7637</v>
      </c>
      <c r="C74" s="62" t="s">
        <v>6402</v>
      </c>
      <c r="D74" s="2" t="s">
        <v>5555</v>
      </c>
      <c r="E74" s="2" t="s">
        <v>7042</v>
      </c>
      <c r="F74" s="2" t="s">
        <v>7639</v>
      </c>
      <c r="G74" s="2" t="s">
        <v>7204</v>
      </c>
      <c r="H74" s="13">
        <v>2783</v>
      </c>
      <c r="I74" s="13">
        <f t="shared" si="4"/>
        <v>1605.7909999999999</v>
      </c>
      <c r="J74" s="13">
        <v>3312</v>
      </c>
      <c r="K74" s="13">
        <f t="shared" si="5"/>
        <v>1911.0239999999999</v>
      </c>
      <c r="L74" s="13">
        <v>5224</v>
      </c>
      <c r="M74" s="13">
        <f t="shared" si="6"/>
        <v>3014.2479999999996</v>
      </c>
    </row>
    <row r="75" spans="1:13">
      <c r="A75" s="2">
        <v>27035</v>
      </c>
      <c r="B75" s="2" t="s">
        <v>7637</v>
      </c>
      <c r="C75" s="62" t="s">
        <v>6402</v>
      </c>
      <c r="D75" s="2" t="s">
        <v>6279</v>
      </c>
      <c r="E75" s="2" t="s">
        <v>7073</v>
      </c>
      <c r="F75" s="2" t="s">
        <v>5300</v>
      </c>
      <c r="G75" s="2" t="s">
        <v>7204</v>
      </c>
      <c r="H75" s="13">
        <v>2893</v>
      </c>
      <c r="I75" s="13">
        <f t="shared" si="4"/>
        <v>1669.261</v>
      </c>
      <c r="J75" s="13">
        <v>3189</v>
      </c>
      <c r="K75" s="13">
        <f t="shared" si="5"/>
        <v>1840.0529999999999</v>
      </c>
      <c r="L75" s="13">
        <v>3073</v>
      </c>
      <c r="M75" s="13">
        <f t="shared" si="6"/>
        <v>1773.1209999999999</v>
      </c>
    </row>
    <row r="76" spans="1:13">
      <c r="A76" s="2">
        <v>27285</v>
      </c>
      <c r="B76" s="2" t="s">
        <v>7637</v>
      </c>
      <c r="C76" s="62" t="s">
        <v>6402</v>
      </c>
      <c r="D76" s="2" t="s">
        <v>6291</v>
      </c>
      <c r="E76" s="2" t="s">
        <v>7085</v>
      </c>
      <c r="F76" s="2" t="s">
        <v>5331</v>
      </c>
      <c r="G76" s="2" t="s">
        <v>7204</v>
      </c>
      <c r="H76" s="13">
        <v>3485</v>
      </c>
      <c r="I76" s="13">
        <f t="shared" si="4"/>
        <v>2010.8449999999998</v>
      </c>
      <c r="J76" s="13">
        <v>3385</v>
      </c>
      <c r="K76" s="13">
        <f t="shared" si="5"/>
        <v>1953.1449999999998</v>
      </c>
      <c r="L76" s="13">
        <v>8492</v>
      </c>
      <c r="M76" s="13">
        <f t="shared" si="6"/>
        <v>4899.884</v>
      </c>
    </row>
    <row r="77" spans="1:13">
      <c r="A77" s="2">
        <v>27644</v>
      </c>
      <c r="B77" s="2" t="s">
        <v>7637</v>
      </c>
      <c r="C77" s="62" t="s">
        <v>6402</v>
      </c>
      <c r="D77" s="2" t="s">
        <v>7735</v>
      </c>
      <c r="E77" s="2" t="s">
        <v>7101</v>
      </c>
      <c r="F77" s="2" t="s">
        <v>7742</v>
      </c>
      <c r="G77" s="2" t="s">
        <v>7204</v>
      </c>
      <c r="H77" s="13">
        <v>2069</v>
      </c>
      <c r="I77" s="13">
        <f t="shared" si="4"/>
        <v>1193.8129999999999</v>
      </c>
      <c r="J77" s="13">
        <v>2311</v>
      </c>
      <c r="K77" s="13">
        <f t="shared" si="5"/>
        <v>1333.4469999999999</v>
      </c>
      <c r="L77" s="13">
        <v>1876</v>
      </c>
      <c r="M77" s="13">
        <f t="shared" si="6"/>
        <v>1082.452</v>
      </c>
    </row>
    <row r="78" spans="1:13">
      <c r="A78" s="2">
        <v>27824</v>
      </c>
      <c r="B78" s="2" t="s">
        <v>7637</v>
      </c>
      <c r="C78" s="62" t="s">
        <v>6402</v>
      </c>
      <c r="D78" s="2" t="s">
        <v>7735</v>
      </c>
      <c r="E78" s="2" t="s">
        <v>7110</v>
      </c>
      <c r="F78" s="2" t="s">
        <v>7716</v>
      </c>
      <c r="G78" s="2" t="s">
        <v>7204</v>
      </c>
      <c r="H78" s="13">
        <v>1636</v>
      </c>
      <c r="I78" s="13">
        <f t="shared" si="4"/>
        <v>943.97199999999998</v>
      </c>
      <c r="J78" s="13">
        <v>1909</v>
      </c>
      <c r="K78" s="13">
        <f t="shared" si="5"/>
        <v>1101.4929999999999</v>
      </c>
      <c r="L78" s="13">
        <v>1448</v>
      </c>
      <c r="M78" s="13">
        <f t="shared" si="6"/>
        <v>835.49599999999998</v>
      </c>
    </row>
    <row r="79" spans="1:13">
      <c r="A79" s="2">
        <v>28044</v>
      </c>
      <c r="B79" s="2" t="s">
        <v>7637</v>
      </c>
      <c r="C79" s="62" t="s">
        <v>6402</v>
      </c>
      <c r="D79" s="2" t="s">
        <v>6317</v>
      </c>
      <c r="E79" s="2" t="s">
        <v>7121</v>
      </c>
      <c r="F79" s="2" t="s">
        <v>5268</v>
      </c>
      <c r="G79" s="2" t="s">
        <v>7204</v>
      </c>
      <c r="H79" s="13">
        <v>1512</v>
      </c>
      <c r="I79" s="13">
        <f t="shared" si="4"/>
        <v>872.42399999999998</v>
      </c>
      <c r="J79" s="13">
        <v>1570</v>
      </c>
      <c r="K79" s="13">
        <f t="shared" si="5"/>
        <v>905.89</v>
      </c>
      <c r="L79" s="13">
        <v>987</v>
      </c>
      <c r="M79" s="13">
        <f t="shared" si="6"/>
        <v>569.49899999999991</v>
      </c>
    </row>
    <row r="80" spans="1:13">
      <c r="A80" s="2">
        <v>28109</v>
      </c>
      <c r="B80" s="2" t="s">
        <v>7637</v>
      </c>
      <c r="C80" s="62" t="s">
        <v>6402</v>
      </c>
      <c r="D80" s="2" t="s">
        <v>6322</v>
      </c>
      <c r="E80" s="2" t="s">
        <v>7126</v>
      </c>
      <c r="F80" s="2" t="s">
        <v>5268</v>
      </c>
      <c r="G80" s="2" t="s">
        <v>7204</v>
      </c>
      <c r="H80" s="13">
        <v>4350</v>
      </c>
      <c r="I80" s="13">
        <f t="shared" si="4"/>
        <v>2509.9499999999998</v>
      </c>
      <c r="J80" s="13">
        <v>4349</v>
      </c>
      <c r="K80" s="13">
        <f t="shared" si="5"/>
        <v>2509.3729999999996</v>
      </c>
      <c r="L80" s="13">
        <v>3101</v>
      </c>
      <c r="M80" s="13">
        <f t="shared" si="6"/>
        <v>1789.2769999999998</v>
      </c>
    </row>
    <row r="81" spans="1:13">
      <c r="A81" s="2">
        <v>28228</v>
      </c>
      <c r="B81" s="2" t="s">
        <v>7637</v>
      </c>
      <c r="C81" s="62" t="s">
        <v>6402</v>
      </c>
      <c r="D81" s="2" t="s">
        <v>6327</v>
      </c>
      <c r="E81" s="2" t="s">
        <v>7133</v>
      </c>
      <c r="F81" s="2" t="s">
        <v>5331</v>
      </c>
      <c r="G81" s="2" t="s">
        <v>7204</v>
      </c>
      <c r="H81" s="13">
        <v>3579</v>
      </c>
      <c r="I81" s="13">
        <f t="shared" si="4"/>
        <v>2065.0829999999996</v>
      </c>
      <c r="J81" s="13">
        <v>46</v>
      </c>
      <c r="K81" s="13">
        <f t="shared" si="5"/>
        <v>26.541999999999998</v>
      </c>
      <c r="L81" s="13">
        <v>99</v>
      </c>
      <c r="M81" s="13">
        <f t="shared" si="6"/>
        <v>57.122999999999998</v>
      </c>
    </row>
    <row r="82" spans="1:13">
      <c r="A82" s="2">
        <v>28776</v>
      </c>
      <c r="B82" s="2" t="s">
        <v>7637</v>
      </c>
      <c r="C82" s="62" t="s">
        <v>6402</v>
      </c>
      <c r="D82" s="2" t="s">
        <v>5327</v>
      </c>
      <c r="E82" s="2" t="s">
        <v>7148</v>
      </c>
      <c r="F82" s="2" t="s">
        <v>5268</v>
      </c>
      <c r="G82" s="2" t="s">
        <v>7204</v>
      </c>
      <c r="H82" s="13">
        <v>0</v>
      </c>
      <c r="I82" s="13">
        <f t="shared" si="4"/>
        <v>0</v>
      </c>
      <c r="J82" s="13">
        <v>0</v>
      </c>
      <c r="K82" s="13">
        <f t="shared" si="5"/>
        <v>0</v>
      </c>
      <c r="L82" s="13">
        <v>1745</v>
      </c>
      <c r="M82" s="13">
        <f t="shared" si="6"/>
        <v>1006.8649999999999</v>
      </c>
    </row>
    <row r="83" spans="1:13" ht="13.5" thickBot="1">
      <c r="A83" s="56"/>
      <c r="B83" s="56"/>
      <c r="C83" s="104" t="s">
        <v>6376</v>
      </c>
      <c r="D83" s="56"/>
      <c r="E83" s="56"/>
      <c r="F83" s="56"/>
      <c r="G83" s="56"/>
      <c r="H83" s="105">
        <f t="shared" ref="H83:M83" si="7">SUM(H19:H82)</f>
        <v>369944</v>
      </c>
      <c r="I83" s="105">
        <f t="shared" si="7"/>
        <v>213457.68800000002</v>
      </c>
      <c r="J83" s="105">
        <f t="shared" si="7"/>
        <v>346096</v>
      </c>
      <c r="K83" s="105">
        <f t="shared" si="7"/>
        <v>199697.39199999976</v>
      </c>
      <c r="L83" s="105">
        <f t="shared" si="7"/>
        <v>367993</v>
      </c>
      <c r="M83" s="105">
        <f t="shared" si="7"/>
        <v>212331.96099999995</v>
      </c>
    </row>
    <row r="84" spans="1:13">
      <c r="A84" s="2"/>
      <c r="B84" s="2"/>
      <c r="C84" s="62"/>
      <c r="D84" s="2"/>
      <c r="E84" s="2"/>
      <c r="F84" s="2"/>
      <c r="G84" s="2"/>
      <c r="H84" s="13"/>
      <c r="I84" s="13"/>
      <c r="J84" s="13"/>
      <c r="K84" s="13"/>
      <c r="L84" s="13"/>
      <c r="M84" s="13"/>
    </row>
    <row r="85" spans="1:13">
      <c r="A85" s="2">
        <v>607</v>
      </c>
      <c r="B85" s="2" t="s">
        <v>7637</v>
      </c>
      <c r="C85" s="62" t="s">
        <v>6398</v>
      </c>
      <c r="D85" s="2" t="s">
        <v>7638</v>
      </c>
      <c r="E85" s="2" t="s">
        <v>6420</v>
      </c>
      <c r="F85" s="2" t="s">
        <v>7639</v>
      </c>
      <c r="G85" s="2" t="s">
        <v>7640</v>
      </c>
      <c r="H85" s="13">
        <v>9123</v>
      </c>
      <c r="I85" s="13">
        <f>H85*0.577</f>
        <v>5263.9709999999995</v>
      </c>
      <c r="J85" s="13">
        <v>11775</v>
      </c>
      <c r="K85" s="13">
        <f>J85*0.577</f>
        <v>6794.1749999999993</v>
      </c>
      <c r="L85" s="13">
        <v>9695</v>
      </c>
      <c r="M85" s="13">
        <f>L85*0.577</f>
        <v>5594.0149999999994</v>
      </c>
    </row>
    <row r="86" spans="1:13">
      <c r="A86" s="2">
        <v>888</v>
      </c>
      <c r="B86" s="2" t="s">
        <v>7637</v>
      </c>
      <c r="C86" s="62" t="s">
        <v>6398</v>
      </c>
      <c r="D86" s="2" t="s">
        <v>7641</v>
      </c>
      <c r="E86" s="2" t="s">
        <v>6421</v>
      </c>
      <c r="F86" s="2" t="s">
        <v>7639</v>
      </c>
      <c r="G86" s="2" t="s">
        <v>7207</v>
      </c>
      <c r="H86" s="13">
        <v>7342</v>
      </c>
      <c r="I86" s="13">
        <f t="shared" ref="I86:I117" si="8">H86*0.577</f>
        <v>4236.3339999999998</v>
      </c>
      <c r="J86" s="13">
        <v>6343</v>
      </c>
      <c r="K86" s="13">
        <f t="shared" ref="K86:K117" si="9">J86*0.577</f>
        <v>3659.9109999999996</v>
      </c>
      <c r="L86" s="13">
        <v>5721</v>
      </c>
      <c r="M86" s="13">
        <f t="shared" ref="M86:M117" si="10">L86*0.577</f>
        <v>3301.0169999999998</v>
      </c>
    </row>
    <row r="87" spans="1:13">
      <c r="A87" s="2">
        <v>889</v>
      </c>
      <c r="B87" s="2" t="s">
        <v>7637</v>
      </c>
      <c r="C87" s="62" t="s">
        <v>6398</v>
      </c>
      <c r="D87" s="2" t="s">
        <v>7641</v>
      </c>
      <c r="E87" s="2" t="s">
        <v>6421</v>
      </c>
      <c r="F87" s="2" t="s">
        <v>7639</v>
      </c>
      <c r="G87" s="2" t="s">
        <v>7207</v>
      </c>
      <c r="H87" s="13">
        <v>16560</v>
      </c>
      <c r="I87" s="13">
        <f t="shared" si="8"/>
        <v>9555.119999999999</v>
      </c>
      <c r="J87" s="13">
        <v>18605</v>
      </c>
      <c r="K87" s="13">
        <f t="shared" si="9"/>
        <v>10735.084999999999</v>
      </c>
      <c r="L87" s="13">
        <v>19508</v>
      </c>
      <c r="M87" s="13">
        <f t="shared" si="10"/>
        <v>11256.116</v>
      </c>
    </row>
    <row r="88" spans="1:13">
      <c r="A88" s="2">
        <v>3154</v>
      </c>
      <c r="B88" s="2" t="s">
        <v>7637</v>
      </c>
      <c r="C88" s="62" t="s">
        <v>6398</v>
      </c>
      <c r="D88" s="2" t="s">
        <v>7676</v>
      </c>
      <c r="E88" s="2" t="s">
        <v>6449</v>
      </c>
      <c r="F88" s="2" t="s">
        <v>7639</v>
      </c>
      <c r="G88" s="2" t="s">
        <v>7245</v>
      </c>
      <c r="H88" s="13">
        <v>6191</v>
      </c>
      <c r="I88" s="13">
        <f t="shared" si="8"/>
        <v>3572.2069999999999</v>
      </c>
      <c r="J88" s="13">
        <v>6450</v>
      </c>
      <c r="K88" s="13">
        <f t="shared" si="9"/>
        <v>3721.6499999999996</v>
      </c>
      <c r="L88" s="13">
        <v>6463</v>
      </c>
      <c r="M88" s="13">
        <f t="shared" si="10"/>
        <v>3729.1509999999998</v>
      </c>
    </row>
    <row r="89" spans="1:13">
      <c r="A89" s="2">
        <v>3823</v>
      </c>
      <c r="B89" s="2" t="s">
        <v>7637</v>
      </c>
      <c r="C89" s="62" t="s">
        <v>6398</v>
      </c>
      <c r="D89" s="2" t="s">
        <v>7681</v>
      </c>
      <c r="E89" s="2" t="s">
        <v>6454</v>
      </c>
      <c r="F89" s="2" t="s">
        <v>7639</v>
      </c>
      <c r="G89" s="2" t="s">
        <v>7266</v>
      </c>
      <c r="H89" s="13">
        <v>16048</v>
      </c>
      <c r="I89" s="13">
        <f t="shared" si="8"/>
        <v>9259.6959999999999</v>
      </c>
      <c r="J89" s="13">
        <v>20812</v>
      </c>
      <c r="K89" s="13">
        <f t="shared" si="9"/>
        <v>12008.523999999999</v>
      </c>
      <c r="L89" s="13">
        <v>22078</v>
      </c>
      <c r="M89" s="13">
        <f t="shared" si="10"/>
        <v>12739.005999999999</v>
      </c>
    </row>
    <row r="90" spans="1:13">
      <c r="A90" s="2">
        <v>3865</v>
      </c>
      <c r="B90" s="2" t="s">
        <v>7637</v>
      </c>
      <c r="C90" s="62" t="s">
        <v>6398</v>
      </c>
      <c r="D90" s="2" t="s">
        <v>7685</v>
      </c>
      <c r="E90" s="2" t="s">
        <v>6458</v>
      </c>
      <c r="F90" s="2" t="s">
        <v>7639</v>
      </c>
      <c r="G90" s="2" t="s">
        <v>7214</v>
      </c>
      <c r="H90" s="13">
        <v>29964</v>
      </c>
      <c r="I90" s="13">
        <f t="shared" si="8"/>
        <v>17289.227999999999</v>
      </c>
      <c r="J90" s="13">
        <v>29883</v>
      </c>
      <c r="K90" s="13">
        <f t="shared" si="9"/>
        <v>17242.490999999998</v>
      </c>
      <c r="L90" s="13">
        <v>23286</v>
      </c>
      <c r="M90" s="13">
        <f t="shared" si="10"/>
        <v>13436.021999999999</v>
      </c>
    </row>
    <row r="91" spans="1:13">
      <c r="A91" s="2">
        <v>3866</v>
      </c>
      <c r="B91" s="2" t="s">
        <v>7637</v>
      </c>
      <c r="C91" s="62" t="s">
        <v>6398</v>
      </c>
      <c r="D91" s="2" t="s">
        <v>7686</v>
      </c>
      <c r="E91" s="2" t="s">
        <v>6459</v>
      </c>
      <c r="F91" s="2" t="s">
        <v>7639</v>
      </c>
      <c r="G91" s="2" t="s">
        <v>7687</v>
      </c>
      <c r="H91" s="13">
        <v>14213</v>
      </c>
      <c r="I91" s="13">
        <f t="shared" si="8"/>
        <v>8200.9009999999998</v>
      </c>
      <c r="J91" s="13">
        <v>21173</v>
      </c>
      <c r="K91" s="13">
        <f t="shared" si="9"/>
        <v>12216.821</v>
      </c>
      <c r="L91" s="13">
        <v>17079</v>
      </c>
      <c r="M91" s="13">
        <f t="shared" si="10"/>
        <v>9854.5829999999987</v>
      </c>
    </row>
    <row r="92" spans="1:13">
      <c r="A92" s="2">
        <v>3991</v>
      </c>
      <c r="B92" s="2" t="s">
        <v>7637</v>
      </c>
      <c r="C92" s="62" t="s">
        <v>6398</v>
      </c>
      <c r="D92" s="2" t="s">
        <v>7691</v>
      </c>
      <c r="E92" s="2" t="s">
        <v>6463</v>
      </c>
      <c r="F92" s="2" t="s">
        <v>7639</v>
      </c>
      <c r="G92" s="2" t="s">
        <v>7229</v>
      </c>
      <c r="H92" s="13">
        <v>9105</v>
      </c>
      <c r="I92" s="13">
        <f t="shared" si="8"/>
        <v>5253.585</v>
      </c>
      <c r="J92" s="13">
        <v>8157</v>
      </c>
      <c r="K92" s="13">
        <f t="shared" si="9"/>
        <v>4706.5889999999999</v>
      </c>
      <c r="L92" s="13">
        <v>8165</v>
      </c>
      <c r="M92" s="13">
        <f t="shared" si="10"/>
        <v>4711.2049999999999</v>
      </c>
    </row>
    <row r="93" spans="1:13">
      <c r="A93" s="2">
        <v>6136</v>
      </c>
      <c r="B93" s="2" t="s">
        <v>7637</v>
      </c>
      <c r="C93" s="62" t="s">
        <v>6398</v>
      </c>
      <c r="D93" s="2" t="s">
        <v>7583</v>
      </c>
      <c r="E93" s="2" t="s">
        <v>6482</v>
      </c>
      <c r="F93" s="2" t="s">
        <v>7639</v>
      </c>
      <c r="G93" s="2" t="s">
        <v>7222</v>
      </c>
      <c r="H93" s="13">
        <v>29596</v>
      </c>
      <c r="I93" s="13">
        <f t="shared" si="8"/>
        <v>17076.892</v>
      </c>
      <c r="J93" s="13">
        <v>30113</v>
      </c>
      <c r="K93" s="13">
        <f t="shared" si="9"/>
        <v>17375.200999999997</v>
      </c>
      <c r="L93" s="13">
        <v>25928</v>
      </c>
      <c r="M93" s="13">
        <f t="shared" si="10"/>
        <v>14960.455999999998</v>
      </c>
    </row>
    <row r="94" spans="1:13">
      <c r="A94" s="2">
        <v>6950</v>
      </c>
      <c r="B94" s="2" t="s">
        <v>7637</v>
      </c>
      <c r="C94" s="62" t="s">
        <v>6398</v>
      </c>
      <c r="D94" s="2" t="s">
        <v>7717</v>
      </c>
      <c r="E94" s="2" t="s">
        <v>6490</v>
      </c>
      <c r="F94" s="2" t="s">
        <v>7716</v>
      </c>
      <c r="G94" s="2" t="s">
        <v>7718</v>
      </c>
      <c r="H94" s="13">
        <v>16844</v>
      </c>
      <c r="I94" s="13">
        <f t="shared" si="8"/>
        <v>9718.9879999999994</v>
      </c>
      <c r="J94" s="13">
        <v>15414</v>
      </c>
      <c r="K94" s="13">
        <f t="shared" si="9"/>
        <v>8893.8779999999988</v>
      </c>
      <c r="L94" s="13">
        <v>16551</v>
      </c>
      <c r="M94" s="13">
        <f t="shared" si="10"/>
        <v>9549.9269999999997</v>
      </c>
    </row>
    <row r="95" spans="1:13">
      <c r="A95" s="2">
        <v>6951</v>
      </c>
      <c r="B95" s="2" t="s">
        <v>7637</v>
      </c>
      <c r="C95" s="62" t="s">
        <v>6398</v>
      </c>
      <c r="D95" s="2" t="s">
        <v>7719</v>
      </c>
      <c r="E95" s="2" t="s">
        <v>6491</v>
      </c>
      <c r="F95" s="2" t="s">
        <v>7716</v>
      </c>
      <c r="G95" s="2" t="s">
        <v>7718</v>
      </c>
      <c r="H95" s="13">
        <v>16206</v>
      </c>
      <c r="I95" s="13">
        <f t="shared" si="8"/>
        <v>9350.8619999999992</v>
      </c>
      <c r="J95" s="13">
        <v>13147</v>
      </c>
      <c r="K95" s="13">
        <f t="shared" si="9"/>
        <v>7585.8189999999995</v>
      </c>
      <c r="L95" s="13">
        <v>11034</v>
      </c>
      <c r="M95" s="13">
        <f t="shared" si="10"/>
        <v>6366.6179999999995</v>
      </c>
    </row>
    <row r="96" spans="1:13">
      <c r="A96" s="2">
        <v>7926</v>
      </c>
      <c r="B96" s="2" t="s">
        <v>7637</v>
      </c>
      <c r="C96" s="62" t="s">
        <v>6398</v>
      </c>
      <c r="D96" s="2" t="s">
        <v>7747</v>
      </c>
      <c r="E96" s="2" t="s">
        <v>6520</v>
      </c>
      <c r="F96" s="2" t="s">
        <v>7742</v>
      </c>
      <c r="G96" s="2" t="s">
        <v>7748</v>
      </c>
      <c r="H96" s="13">
        <v>7700</v>
      </c>
      <c r="I96" s="13">
        <f t="shared" si="8"/>
        <v>4442.8999999999996</v>
      </c>
      <c r="J96" s="13">
        <v>8007</v>
      </c>
      <c r="K96" s="13">
        <f t="shared" si="9"/>
        <v>4620.0389999999998</v>
      </c>
      <c r="L96" s="13">
        <v>7126</v>
      </c>
      <c r="M96" s="13">
        <f t="shared" si="10"/>
        <v>4111.7019999999993</v>
      </c>
    </row>
    <row r="97" spans="1:13">
      <c r="A97" s="2">
        <v>8158</v>
      </c>
      <c r="B97" s="2" t="s">
        <v>7637</v>
      </c>
      <c r="C97" s="62" t="s">
        <v>6398</v>
      </c>
      <c r="D97" s="2" t="s">
        <v>7750</v>
      </c>
      <c r="E97" s="2" t="s">
        <v>6526</v>
      </c>
      <c r="F97" s="2" t="s">
        <v>7742</v>
      </c>
      <c r="G97" s="2" t="s">
        <v>7751</v>
      </c>
      <c r="H97" s="13">
        <v>7070</v>
      </c>
      <c r="I97" s="13">
        <f t="shared" si="8"/>
        <v>4079.39</v>
      </c>
      <c r="J97" s="13">
        <v>6553</v>
      </c>
      <c r="K97" s="13">
        <f t="shared" si="9"/>
        <v>3781.0809999999997</v>
      </c>
      <c r="L97" s="13">
        <v>6760</v>
      </c>
      <c r="M97" s="13">
        <f t="shared" si="10"/>
        <v>3900.5199999999995</v>
      </c>
    </row>
    <row r="98" spans="1:13">
      <c r="A98" s="2">
        <v>8335</v>
      </c>
      <c r="B98" s="2" t="s">
        <v>7637</v>
      </c>
      <c r="C98" s="62" t="s">
        <v>6398</v>
      </c>
      <c r="D98" s="2" t="s">
        <v>7624</v>
      </c>
      <c r="E98" s="2" t="s">
        <v>6531</v>
      </c>
      <c r="F98" s="2" t="s">
        <v>7742</v>
      </c>
      <c r="G98" s="2" t="s">
        <v>7755</v>
      </c>
      <c r="H98" s="13">
        <v>6990</v>
      </c>
      <c r="I98" s="13">
        <f t="shared" si="8"/>
        <v>4033.2299999999996</v>
      </c>
      <c r="J98" s="13">
        <v>9844</v>
      </c>
      <c r="K98" s="13">
        <f t="shared" si="9"/>
        <v>5679.9879999999994</v>
      </c>
      <c r="L98" s="13">
        <v>10726</v>
      </c>
      <c r="M98" s="13">
        <f t="shared" si="10"/>
        <v>6188.9019999999991</v>
      </c>
    </row>
    <row r="99" spans="1:13">
      <c r="A99" s="2">
        <v>8336</v>
      </c>
      <c r="B99" s="2" t="s">
        <v>7637</v>
      </c>
      <c r="C99" s="62" t="s">
        <v>6398</v>
      </c>
      <c r="D99" s="2" t="s">
        <v>7624</v>
      </c>
      <c r="E99" s="2" t="s">
        <v>6531</v>
      </c>
      <c r="F99" s="2" t="s">
        <v>7742</v>
      </c>
      <c r="G99" s="2" t="s">
        <v>7755</v>
      </c>
      <c r="H99" s="13">
        <v>4682</v>
      </c>
      <c r="I99" s="13">
        <f t="shared" si="8"/>
        <v>2701.5139999999997</v>
      </c>
      <c r="J99" s="13">
        <v>3464</v>
      </c>
      <c r="K99" s="13">
        <f t="shared" si="9"/>
        <v>1998.7279999999998</v>
      </c>
      <c r="L99" s="13">
        <v>4090</v>
      </c>
      <c r="M99" s="13">
        <f t="shared" si="10"/>
        <v>2359.9299999999998</v>
      </c>
    </row>
    <row r="100" spans="1:13">
      <c r="A100" s="2">
        <v>10374</v>
      </c>
      <c r="B100" s="2" t="s">
        <v>7637</v>
      </c>
      <c r="C100" s="62" t="s">
        <v>6398</v>
      </c>
      <c r="D100" s="2" t="s">
        <v>5281</v>
      </c>
      <c r="E100" s="2" t="s">
        <v>6589</v>
      </c>
      <c r="F100" s="2" t="s">
        <v>5268</v>
      </c>
      <c r="G100" s="2" t="s">
        <v>5282</v>
      </c>
      <c r="H100" s="13">
        <v>9672</v>
      </c>
      <c r="I100" s="13">
        <f t="shared" si="8"/>
        <v>5580.7439999999997</v>
      </c>
      <c r="J100" s="13">
        <v>7660</v>
      </c>
      <c r="K100" s="13">
        <f t="shared" si="9"/>
        <v>4419.82</v>
      </c>
      <c r="L100" s="13">
        <v>7864</v>
      </c>
      <c r="M100" s="13">
        <f t="shared" si="10"/>
        <v>4537.5279999999993</v>
      </c>
    </row>
    <row r="101" spans="1:13">
      <c r="A101" s="2">
        <v>10376</v>
      </c>
      <c r="B101" s="2" t="s">
        <v>7637</v>
      </c>
      <c r="C101" s="62" t="s">
        <v>6398</v>
      </c>
      <c r="D101" s="2" t="s">
        <v>7319</v>
      </c>
      <c r="E101" s="2" t="s">
        <v>6591</v>
      </c>
      <c r="F101" s="2" t="s">
        <v>5268</v>
      </c>
      <c r="G101" s="2" t="s">
        <v>5283</v>
      </c>
      <c r="H101" s="13">
        <v>795</v>
      </c>
      <c r="I101" s="13">
        <f t="shared" si="8"/>
        <v>458.71499999999997</v>
      </c>
      <c r="J101" s="13">
        <v>788</v>
      </c>
      <c r="K101" s="13">
        <f t="shared" si="9"/>
        <v>454.67599999999999</v>
      </c>
      <c r="L101" s="13">
        <v>810</v>
      </c>
      <c r="M101" s="13">
        <f t="shared" si="10"/>
        <v>467.36999999999995</v>
      </c>
    </row>
    <row r="102" spans="1:13">
      <c r="A102" s="2">
        <v>10740</v>
      </c>
      <c r="B102" s="2" t="s">
        <v>7637</v>
      </c>
      <c r="C102" s="62" t="s">
        <v>6398</v>
      </c>
      <c r="D102" s="2" t="s">
        <v>7319</v>
      </c>
      <c r="E102" s="2" t="s">
        <v>6602</v>
      </c>
      <c r="F102" s="2" t="s">
        <v>5268</v>
      </c>
      <c r="G102" s="2" t="s">
        <v>5283</v>
      </c>
      <c r="H102" s="13">
        <v>5866</v>
      </c>
      <c r="I102" s="13">
        <f t="shared" si="8"/>
        <v>3384.6819999999998</v>
      </c>
      <c r="J102" s="13">
        <v>5096</v>
      </c>
      <c r="K102" s="13">
        <f t="shared" si="9"/>
        <v>2940.3919999999998</v>
      </c>
      <c r="L102" s="13">
        <v>4493</v>
      </c>
      <c r="M102" s="13">
        <f t="shared" si="10"/>
        <v>2592.4609999999998</v>
      </c>
    </row>
    <row r="103" spans="1:13">
      <c r="A103" s="2">
        <v>10741</v>
      </c>
      <c r="B103" s="2" t="s">
        <v>7637</v>
      </c>
      <c r="C103" s="62" t="s">
        <v>6398</v>
      </c>
      <c r="D103" s="2" t="s">
        <v>7319</v>
      </c>
      <c r="E103" s="2" t="s">
        <v>6603</v>
      </c>
      <c r="F103" s="2" t="s">
        <v>5268</v>
      </c>
      <c r="G103" s="2" t="s">
        <v>5283</v>
      </c>
      <c r="H103" s="13">
        <v>7855</v>
      </c>
      <c r="I103" s="13">
        <f t="shared" si="8"/>
        <v>4532.335</v>
      </c>
      <c r="J103" s="13">
        <v>16719</v>
      </c>
      <c r="K103" s="13">
        <f t="shared" si="9"/>
        <v>9646.8629999999994</v>
      </c>
      <c r="L103" s="13">
        <v>14948</v>
      </c>
      <c r="M103" s="13">
        <f t="shared" si="10"/>
        <v>8624.9959999999992</v>
      </c>
    </row>
    <row r="104" spans="1:13">
      <c r="A104" s="2">
        <v>12958</v>
      </c>
      <c r="B104" s="2" t="s">
        <v>7637</v>
      </c>
      <c r="C104" s="62" t="s">
        <v>6398</v>
      </c>
      <c r="D104" s="2" t="s">
        <v>7384</v>
      </c>
      <c r="E104" s="2" t="s">
        <v>6651</v>
      </c>
      <c r="F104" s="2" t="s">
        <v>5300</v>
      </c>
      <c r="G104" s="2" t="s">
        <v>5316</v>
      </c>
      <c r="H104" s="13">
        <v>18412</v>
      </c>
      <c r="I104" s="13">
        <f t="shared" si="8"/>
        <v>10623.723999999998</v>
      </c>
      <c r="J104" s="13">
        <v>11424</v>
      </c>
      <c r="K104" s="13">
        <f t="shared" si="9"/>
        <v>6591.6479999999992</v>
      </c>
      <c r="L104" s="13">
        <v>13435</v>
      </c>
      <c r="M104" s="13">
        <f t="shared" si="10"/>
        <v>7751.994999999999</v>
      </c>
    </row>
    <row r="105" spans="1:13">
      <c r="A105" s="2">
        <v>15398</v>
      </c>
      <c r="B105" s="2" t="s">
        <v>7637</v>
      </c>
      <c r="C105" s="62" t="s">
        <v>6398</v>
      </c>
      <c r="D105" s="2" t="s">
        <v>7380</v>
      </c>
      <c r="E105" s="2" t="s">
        <v>6673</v>
      </c>
      <c r="F105" s="2" t="s">
        <v>5331</v>
      </c>
      <c r="G105" s="2" t="s">
        <v>5334</v>
      </c>
      <c r="H105" s="13">
        <v>9442</v>
      </c>
      <c r="I105" s="13">
        <f t="shared" si="8"/>
        <v>5448.0339999999997</v>
      </c>
      <c r="J105" s="13">
        <v>9656</v>
      </c>
      <c r="K105" s="13">
        <f t="shared" si="9"/>
        <v>5571.5119999999997</v>
      </c>
      <c r="L105" s="13">
        <v>9012</v>
      </c>
      <c r="M105" s="13">
        <f t="shared" si="10"/>
        <v>5199.924</v>
      </c>
    </row>
    <row r="106" spans="1:13">
      <c r="A106" s="2">
        <v>15399</v>
      </c>
      <c r="B106" s="2" t="s">
        <v>7637</v>
      </c>
      <c r="C106" s="62" t="s">
        <v>6398</v>
      </c>
      <c r="D106" s="2" t="s">
        <v>7380</v>
      </c>
      <c r="E106" s="2" t="s">
        <v>6674</v>
      </c>
      <c r="F106" s="2" t="s">
        <v>5331</v>
      </c>
      <c r="G106" s="2" t="s">
        <v>5334</v>
      </c>
      <c r="H106" s="13">
        <v>6178</v>
      </c>
      <c r="I106" s="13">
        <f t="shared" si="8"/>
        <v>3564.7059999999997</v>
      </c>
      <c r="J106" s="13">
        <v>5938</v>
      </c>
      <c r="K106" s="13">
        <f t="shared" si="9"/>
        <v>3426.2259999999997</v>
      </c>
      <c r="L106" s="13">
        <v>7224</v>
      </c>
      <c r="M106" s="13">
        <f t="shared" si="10"/>
        <v>4168.2479999999996</v>
      </c>
    </row>
    <row r="107" spans="1:13">
      <c r="A107" s="2">
        <v>16263</v>
      </c>
      <c r="B107" s="2" t="s">
        <v>7637</v>
      </c>
      <c r="C107" s="62" t="s">
        <v>6398</v>
      </c>
      <c r="D107" s="2" t="s">
        <v>5347</v>
      </c>
      <c r="E107" s="2" t="s">
        <v>6698</v>
      </c>
      <c r="F107" s="2" t="s">
        <v>5344</v>
      </c>
      <c r="G107" s="2" t="s">
        <v>5348</v>
      </c>
      <c r="H107" s="13">
        <v>18835</v>
      </c>
      <c r="I107" s="13">
        <f t="shared" si="8"/>
        <v>10867.795</v>
      </c>
      <c r="J107" s="13">
        <v>15953</v>
      </c>
      <c r="K107" s="13">
        <f t="shared" si="9"/>
        <v>9204.8809999999994</v>
      </c>
      <c r="L107" s="13">
        <v>11595</v>
      </c>
      <c r="M107" s="13">
        <f t="shared" si="10"/>
        <v>6690.3149999999996</v>
      </c>
    </row>
    <row r="108" spans="1:13">
      <c r="A108" s="2">
        <v>17913</v>
      </c>
      <c r="B108" s="2" t="s">
        <v>7637</v>
      </c>
      <c r="C108" s="62" t="s">
        <v>6398</v>
      </c>
      <c r="D108" s="2" t="s">
        <v>7363</v>
      </c>
      <c r="E108" s="2" t="s">
        <v>6719</v>
      </c>
      <c r="F108" s="2" t="s">
        <v>7742</v>
      </c>
      <c r="G108" s="2" t="s">
        <v>5363</v>
      </c>
      <c r="H108" s="13">
        <v>10637</v>
      </c>
      <c r="I108" s="13">
        <f t="shared" si="8"/>
        <v>6137.549</v>
      </c>
      <c r="J108" s="13">
        <v>10555</v>
      </c>
      <c r="K108" s="13">
        <f t="shared" si="9"/>
        <v>6090.2349999999997</v>
      </c>
      <c r="L108" s="13">
        <v>10649</v>
      </c>
      <c r="M108" s="13">
        <f t="shared" si="10"/>
        <v>6144.473</v>
      </c>
    </row>
    <row r="109" spans="1:13">
      <c r="A109" s="2">
        <v>17915</v>
      </c>
      <c r="B109" s="2" t="s">
        <v>7637</v>
      </c>
      <c r="C109" s="62" t="s">
        <v>6398</v>
      </c>
      <c r="D109" s="2" t="s">
        <v>5364</v>
      </c>
      <c r="E109" s="2" t="s">
        <v>6720</v>
      </c>
      <c r="F109" s="2" t="s">
        <v>7742</v>
      </c>
      <c r="G109" s="2" t="s">
        <v>5363</v>
      </c>
      <c r="H109" s="13">
        <v>6171</v>
      </c>
      <c r="I109" s="13">
        <f t="shared" si="8"/>
        <v>3560.6669999999999</v>
      </c>
      <c r="J109" s="13">
        <v>5314</v>
      </c>
      <c r="K109" s="13">
        <f t="shared" si="9"/>
        <v>3066.1779999999999</v>
      </c>
      <c r="L109" s="13">
        <v>5646</v>
      </c>
      <c r="M109" s="13">
        <f t="shared" si="10"/>
        <v>3257.7419999999997</v>
      </c>
    </row>
    <row r="110" spans="1:13">
      <c r="A110" s="2">
        <v>20924</v>
      </c>
      <c r="B110" s="2" t="s">
        <v>7637</v>
      </c>
      <c r="C110" s="62" t="s">
        <v>6398</v>
      </c>
      <c r="D110" s="2" t="s">
        <v>5407</v>
      </c>
      <c r="E110" s="2" t="s">
        <v>6775</v>
      </c>
      <c r="F110" s="2" t="s">
        <v>7639</v>
      </c>
      <c r="G110" s="2" t="s">
        <v>5408</v>
      </c>
      <c r="H110" s="13">
        <v>6400</v>
      </c>
      <c r="I110" s="13">
        <f t="shared" si="8"/>
        <v>3692.7999999999997</v>
      </c>
      <c r="J110" s="13">
        <v>6071</v>
      </c>
      <c r="K110" s="13">
        <f t="shared" si="9"/>
        <v>3502.9669999999996</v>
      </c>
      <c r="L110" s="13">
        <v>6158</v>
      </c>
      <c r="M110" s="13">
        <f t="shared" si="10"/>
        <v>3553.1659999999997</v>
      </c>
    </row>
    <row r="111" spans="1:13">
      <c r="A111" s="2">
        <v>20925</v>
      </c>
      <c r="B111" s="2" t="s">
        <v>7637</v>
      </c>
      <c r="C111" s="62" t="s">
        <v>6398</v>
      </c>
      <c r="D111" s="2" t="s">
        <v>5407</v>
      </c>
      <c r="E111" s="2" t="s">
        <v>6776</v>
      </c>
      <c r="F111" s="2" t="s">
        <v>7639</v>
      </c>
      <c r="G111" s="2" t="s">
        <v>5408</v>
      </c>
      <c r="H111" s="13">
        <v>6984</v>
      </c>
      <c r="I111" s="13">
        <f t="shared" si="8"/>
        <v>4029.7679999999996</v>
      </c>
      <c r="J111" s="13">
        <v>5995</v>
      </c>
      <c r="K111" s="13">
        <f t="shared" si="9"/>
        <v>3459.1149999999998</v>
      </c>
      <c r="L111" s="13">
        <v>6080</v>
      </c>
      <c r="M111" s="13">
        <f t="shared" si="10"/>
        <v>3508.16</v>
      </c>
    </row>
    <row r="112" spans="1:13">
      <c r="A112" s="2">
        <v>21614</v>
      </c>
      <c r="B112" s="2" t="s">
        <v>7637</v>
      </c>
      <c r="C112" s="62" t="s">
        <v>6398</v>
      </c>
      <c r="D112" s="2" t="s">
        <v>7306</v>
      </c>
      <c r="E112" s="2" t="s">
        <v>6795</v>
      </c>
      <c r="F112" s="2" t="s">
        <v>5415</v>
      </c>
      <c r="G112" s="2" t="s">
        <v>5421</v>
      </c>
      <c r="H112" s="13">
        <v>19366</v>
      </c>
      <c r="I112" s="13">
        <f t="shared" si="8"/>
        <v>11174.181999999999</v>
      </c>
      <c r="J112" s="13">
        <v>18393</v>
      </c>
      <c r="K112" s="13">
        <f t="shared" si="9"/>
        <v>10612.760999999999</v>
      </c>
      <c r="L112" s="13">
        <v>18948</v>
      </c>
      <c r="M112" s="13">
        <f t="shared" si="10"/>
        <v>10932.995999999999</v>
      </c>
    </row>
    <row r="113" spans="1:13">
      <c r="A113" s="2">
        <v>22197</v>
      </c>
      <c r="B113" s="2" t="s">
        <v>7637</v>
      </c>
      <c r="C113" s="62" t="s">
        <v>6398</v>
      </c>
      <c r="D113" s="2" t="s">
        <v>5347</v>
      </c>
      <c r="E113" s="2" t="s">
        <v>6807</v>
      </c>
      <c r="F113" s="2" t="s">
        <v>7639</v>
      </c>
      <c r="G113" s="2" t="s">
        <v>5431</v>
      </c>
      <c r="H113" s="13">
        <v>20010</v>
      </c>
      <c r="I113" s="13">
        <f t="shared" si="8"/>
        <v>11545.769999999999</v>
      </c>
      <c r="J113" s="13">
        <v>16187</v>
      </c>
      <c r="K113" s="13">
        <f t="shared" si="9"/>
        <v>9339.8989999999994</v>
      </c>
      <c r="L113" s="13">
        <v>15709</v>
      </c>
      <c r="M113" s="13">
        <f t="shared" si="10"/>
        <v>9064.0929999999989</v>
      </c>
    </row>
    <row r="114" spans="1:13">
      <c r="A114" s="2">
        <v>24416</v>
      </c>
      <c r="B114" s="2" t="s">
        <v>7637</v>
      </c>
      <c r="C114" s="62" t="s">
        <v>6398</v>
      </c>
      <c r="D114" s="2" t="s">
        <v>5473</v>
      </c>
      <c r="E114" s="2" t="s">
        <v>6858</v>
      </c>
      <c r="F114" s="2" t="s">
        <v>5321</v>
      </c>
      <c r="G114" s="2" t="s">
        <v>5474</v>
      </c>
      <c r="H114" s="13">
        <v>9312</v>
      </c>
      <c r="I114" s="13">
        <f t="shared" si="8"/>
        <v>5373.0239999999994</v>
      </c>
      <c r="J114" s="13">
        <v>9093</v>
      </c>
      <c r="K114" s="13">
        <f t="shared" si="9"/>
        <v>5246.6610000000001</v>
      </c>
      <c r="L114" s="13">
        <v>7510</v>
      </c>
      <c r="M114" s="13">
        <f t="shared" si="10"/>
        <v>4333.2699999999995</v>
      </c>
    </row>
    <row r="115" spans="1:13">
      <c r="A115" s="2">
        <v>25499</v>
      </c>
      <c r="B115" s="2" t="s">
        <v>7637</v>
      </c>
      <c r="C115" s="62" t="s">
        <v>6398</v>
      </c>
      <c r="D115" s="2" t="s">
        <v>5495</v>
      </c>
      <c r="E115" s="2" t="s">
        <v>6948</v>
      </c>
      <c r="F115" s="2" t="s">
        <v>5300</v>
      </c>
      <c r="G115" s="2" t="s">
        <v>5496</v>
      </c>
      <c r="H115" s="13">
        <v>14604</v>
      </c>
      <c r="I115" s="13">
        <f t="shared" si="8"/>
        <v>8426.5079999999998</v>
      </c>
      <c r="J115" s="13">
        <v>15757</v>
      </c>
      <c r="K115" s="13">
        <f t="shared" si="9"/>
        <v>9091.7889999999989</v>
      </c>
      <c r="L115" s="13">
        <v>11514</v>
      </c>
      <c r="M115" s="13">
        <f t="shared" si="10"/>
        <v>6643.5779999999995</v>
      </c>
    </row>
    <row r="116" spans="1:13">
      <c r="A116" s="2">
        <v>25732</v>
      </c>
      <c r="B116" s="2" t="s">
        <v>7637</v>
      </c>
      <c r="C116" s="62" t="s">
        <v>6398</v>
      </c>
      <c r="D116" s="2" t="s">
        <v>5507</v>
      </c>
      <c r="E116" s="2" t="s">
        <v>6968</v>
      </c>
      <c r="F116" s="2" t="s">
        <v>7639</v>
      </c>
      <c r="G116" s="2" t="s">
        <v>5508</v>
      </c>
      <c r="H116" s="13">
        <v>6615</v>
      </c>
      <c r="I116" s="13">
        <f t="shared" si="8"/>
        <v>3816.8549999999996</v>
      </c>
      <c r="J116" s="13">
        <v>6979</v>
      </c>
      <c r="K116" s="13">
        <f t="shared" si="9"/>
        <v>4026.8829999999998</v>
      </c>
      <c r="L116" s="13">
        <v>6919</v>
      </c>
      <c r="M116" s="13">
        <f t="shared" si="10"/>
        <v>3992.2629999999999</v>
      </c>
    </row>
    <row r="117" spans="1:13">
      <c r="A117" s="2">
        <v>28173</v>
      </c>
      <c r="B117" s="2" t="s">
        <v>7637</v>
      </c>
      <c r="C117" s="62" t="s">
        <v>6398</v>
      </c>
      <c r="D117" s="2" t="s">
        <v>7361</v>
      </c>
      <c r="E117" s="2" t="s">
        <v>7131</v>
      </c>
      <c r="F117" s="2" t="s">
        <v>5268</v>
      </c>
      <c r="G117" s="2" t="s">
        <v>5363</v>
      </c>
      <c r="H117" s="13">
        <v>11489</v>
      </c>
      <c r="I117" s="13">
        <f t="shared" si="8"/>
        <v>6629.1529999999993</v>
      </c>
      <c r="J117" s="13">
        <v>11585</v>
      </c>
      <c r="K117" s="13">
        <f t="shared" si="9"/>
        <v>6684.5449999999992</v>
      </c>
      <c r="L117" s="13">
        <v>11890</v>
      </c>
      <c r="M117" s="13">
        <f t="shared" si="10"/>
        <v>6860.53</v>
      </c>
    </row>
    <row r="118" spans="1:13" ht="13.5" thickBot="1">
      <c r="A118" s="56"/>
      <c r="B118" s="56"/>
      <c r="C118" s="104" t="s">
        <v>6377</v>
      </c>
      <c r="D118" s="56"/>
      <c r="E118" s="56"/>
      <c r="F118" s="56"/>
      <c r="G118" s="56"/>
      <c r="H118" s="105">
        <f t="shared" ref="H118:M118" si="11">SUM(H85:H117)</f>
        <v>386277</v>
      </c>
      <c r="I118" s="105">
        <f t="shared" si="11"/>
        <v>222881.82899999997</v>
      </c>
      <c r="J118" s="105">
        <f t="shared" si="11"/>
        <v>388903</v>
      </c>
      <c r="K118" s="105">
        <f t="shared" si="11"/>
        <v>224397.03099999996</v>
      </c>
      <c r="L118" s="105">
        <f t="shared" si="11"/>
        <v>364614</v>
      </c>
      <c r="M118" s="105">
        <f t="shared" si="11"/>
        <v>210382.27799999999</v>
      </c>
    </row>
    <row r="119" spans="1:13">
      <c r="A119" s="2"/>
      <c r="B119" s="2"/>
      <c r="C119" s="62"/>
      <c r="D119" s="2"/>
      <c r="E119" s="2"/>
      <c r="F119" s="2"/>
      <c r="G119" s="2"/>
      <c r="H119" s="13"/>
      <c r="I119" s="13"/>
      <c r="J119" s="13"/>
      <c r="K119" s="13"/>
      <c r="L119" s="13"/>
      <c r="M119" s="13"/>
    </row>
    <row r="120" spans="1:13">
      <c r="A120" s="2">
        <v>25333</v>
      </c>
      <c r="B120" s="2" t="s">
        <v>7637</v>
      </c>
      <c r="C120" s="62" t="s">
        <v>6399</v>
      </c>
      <c r="D120" s="2" t="s">
        <v>5488</v>
      </c>
      <c r="E120" s="2" t="s">
        <v>6935</v>
      </c>
      <c r="F120" s="2" t="s">
        <v>7742</v>
      </c>
      <c r="G120" s="2" t="s">
        <v>5265</v>
      </c>
      <c r="H120" s="13">
        <v>10061</v>
      </c>
      <c r="I120" s="13">
        <f>H120*0.577</f>
        <v>5805.1969999999992</v>
      </c>
      <c r="J120" s="13">
        <v>7458</v>
      </c>
      <c r="K120" s="13">
        <f>J120*0.577</f>
        <v>4303.2659999999996</v>
      </c>
      <c r="L120" s="13">
        <v>9617</v>
      </c>
      <c r="M120" s="13">
        <f>L120*0.577</f>
        <v>5549.009</v>
      </c>
    </row>
    <row r="121" spans="1:13">
      <c r="A121" s="2">
        <v>27293</v>
      </c>
      <c r="B121" s="2" t="s">
        <v>7637</v>
      </c>
      <c r="C121" s="62" t="s">
        <v>6399</v>
      </c>
      <c r="D121" s="2" t="s">
        <v>7321</v>
      </c>
      <c r="E121" s="2" t="s">
        <v>7086</v>
      </c>
      <c r="F121" s="2" t="s">
        <v>5268</v>
      </c>
      <c r="G121" s="2" t="s">
        <v>6292</v>
      </c>
      <c r="H121" s="13">
        <v>10259</v>
      </c>
      <c r="I121" s="13">
        <f t="shared" ref="I121:I126" si="12">H121*0.577</f>
        <v>5919.4429999999993</v>
      </c>
      <c r="J121" s="13">
        <v>10127</v>
      </c>
      <c r="K121" s="13">
        <f t="shared" ref="K121:K126" si="13">J121*0.577</f>
        <v>5843.2789999999995</v>
      </c>
      <c r="L121" s="13">
        <v>8691</v>
      </c>
      <c r="M121" s="13">
        <f t="shared" ref="M121:M126" si="14">L121*0.577</f>
        <v>5014.7069999999994</v>
      </c>
    </row>
    <row r="122" spans="1:13">
      <c r="A122" s="2">
        <v>1165</v>
      </c>
      <c r="B122" s="2" t="s">
        <v>7637</v>
      </c>
      <c r="C122" s="62" t="s">
        <v>5424</v>
      </c>
      <c r="D122" s="2" t="s">
        <v>7650</v>
      </c>
      <c r="E122" s="2" t="s">
        <v>6424</v>
      </c>
      <c r="F122" s="2" t="s">
        <v>7639</v>
      </c>
      <c r="G122" s="2" t="s">
        <v>7273</v>
      </c>
      <c r="H122" s="13">
        <v>37292</v>
      </c>
      <c r="I122" s="13">
        <f t="shared" si="12"/>
        <v>21517.483999999997</v>
      </c>
      <c r="J122" s="13">
        <v>30430</v>
      </c>
      <c r="K122" s="13">
        <f t="shared" si="13"/>
        <v>17558.109999999997</v>
      </c>
      <c r="L122" s="13">
        <v>18738</v>
      </c>
      <c r="M122" s="13">
        <f t="shared" si="14"/>
        <v>10811.825999999999</v>
      </c>
    </row>
    <row r="123" spans="1:13">
      <c r="A123" s="2">
        <v>3824</v>
      </c>
      <c r="B123" s="2" t="s">
        <v>7637</v>
      </c>
      <c r="C123" s="62" t="s">
        <v>5424</v>
      </c>
      <c r="D123" s="2" t="s">
        <v>7682</v>
      </c>
      <c r="E123" s="2" t="s">
        <v>6455</v>
      </c>
      <c r="F123" s="2" t="s">
        <v>7639</v>
      </c>
      <c r="G123" s="2" t="s">
        <v>7191</v>
      </c>
      <c r="H123" s="13">
        <v>7608</v>
      </c>
      <c r="I123" s="13">
        <f t="shared" si="12"/>
        <v>4389.8159999999998</v>
      </c>
      <c r="J123" s="13">
        <v>8905</v>
      </c>
      <c r="K123" s="13">
        <f t="shared" si="13"/>
        <v>5138.1849999999995</v>
      </c>
      <c r="L123" s="13">
        <v>10066</v>
      </c>
      <c r="M123" s="13">
        <f t="shared" si="14"/>
        <v>5808.0819999999994</v>
      </c>
    </row>
    <row r="124" spans="1:13">
      <c r="A124" s="2">
        <v>7768</v>
      </c>
      <c r="B124" s="2" t="s">
        <v>7637</v>
      </c>
      <c r="C124" s="62" t="s">
        <v>5424</v>
      </c>
      <c r="D124" s="2" t="s">
        <v>7745</v>
      </c>
      <c r="E124" s="2" t="s">
        <v>6516</v>
      </c>
      <c r="F124" s="2" t="s">
        <v>7742</v>
      </c>
      <c r="G124" s="2" t="s">
        <v>7746</v>
      </c>
      <c r="H124" s="13">
        <v>1804</v>
      </c>
      <c r="I124" s="13">
        <f t="shared" si="12"/>
        <v>1040.9079999999999</v>
      </c>
      <c r="J124" s="13">
        <v>1309</v>
      </c>
      <c r="K124" s="13">
        <f t="shared" si="13"/>
        <v>755.29299999999989</v>
      </c>
      <c r="L124" s="13">
        <v>1358</v>
      </c>
      <c r="M124" s="13">
        <f t="shared" si="14"/>
        <v>783.56599999999992</v>
      </c>
    </row>
    <row r="125" spans="1:13">
      <c r="A125" s="2">
        <v>9494</v>
      </c>
      <c r="B125" s="2" t="s">
        <v>7637</v>
      </c>
      <c r="C125" s="62" t="s">
        <v>5424</v>
      </c>
      <c r="D125" s="2" t="s">
        <v>5264</v>
      </c>
      <c r="E125" s="2" t="s">
        <v>6569</v>
      </c>
      <c r="F125" s="2" t="s">
        <v>7742</v>
      </c>
      <c r="G125" s="2" t="s">
        <v>5265</v>
      </c>
      <c r="H125" s="13">
        <v>33171</v>
      </c>
      <c r="I125" s="13">
        <f t="shared" si="12"/>
        <v>19139.666999999998</v>
      </c>
      <c r="J125" s="13">
        <v>33896</v>
      </c>
      <c r="K125" s="13">
        <f t="shared" si="13"/>
        <v>19557.991999999998</v>
      </c>
      <c r="L125" s="13">
        <v>32248</v>
      </c>
      <c r="M125" s="13">
        <f t="shared" si="14"/>
        <v>18607.095999999998</v>
      </c>
    </row>
    <row r="126" spans="1:13">
      <c r="A126" s="2">
        <v>23708</v>
      </c>
      <c r="B126" s="2" t="s">
        <v>7637</v>
      </c>
      <c r="C126" s="62" t="s">
        <v>5424</v>
      </c>
      <c r="D126" s="2" t="s">
        <v>7292</v>
      </c>
      <c r="E126" s="2" t="s">
        <v>6836</v>
      </c>
      <c r="F126" s="2" t="s">
        <v>5321</v>
      </c>
      <c r="G126" s="2" t="s">
        <v>5454</v>
      </c>
      <c r="H126" s="13">
        <v>4767</v>
      </c>
      <c r="I126" s="13">
        <f t="shared" si="12"/>
        <v>2750.5589999999997</v>
      </c>
      <c r="J126" s="13">
        <v>4690</v>
      </c>
      <c r="K126" s="13">
        <f t="shared" si="13"/>
        <v>2706.1299999999997</v>
      </c>
      <c r="L126" s="13">
        <v>4448</v>
      </c>
      <c r="M126" s="13">
        <f t="shared" si="14"/>
        <v>2566.4959999999996</v>
      </c>
    </row>
    <row r="127" spans="1:13" ht="13.5" thickBot="1">
      <c r="A127" s="56"/>
      <c r="B127" s="56"/>
      <c r="C127" s="104" t="s">
        <v>6378</v>
      </c>
      <c r="D127" s="56"/>
      <c r="E127" s="56"/>
      <c r="F127" s="56"/>
      <c r="G127" s="56"/>
      <c r="H127" s="105">
        <f t="shared" ref="H127:M127" si="15">SUM(H120:H126)</f>
        <v>104962</v>
      </c>
      <c r="I127" s="105">
        <f t="shared" si="15"/>
        <v>60563.074000000001</v>
      </c>
      <c r="J127" s="105">
        <f t="shared" si="15"/>
        <v>96815</v>
      </c>
      <c r="K127" s="105">
        <f t="shared" si="15"/>
        <v>55862.25499999999</v>
      </c>
      <c r="L127" s="105">
        <f t="shared" si="15"/>
        <v>85166</v>
      </c>
      <c r="M127" s="105">
        <f t="shared" si="15"/>
        <v>49140.781999999992</v>
      </c>
    </row>
    <row r="128" spans="1:13">
      <c r="A128" s="2"/>
      <c r="B128" s="2"/>
      <c r="C128" s="62"/>
      <c r="D128" s="2"/>
      <c r="E128" s="2"/>
      <c r="F128" s="2"/>
      <c r="G128" s="2"/>
      <c r="H128" s="13"/>
      <c r="I128" s="13"/>
      <c r="J128" s="13"/>
      <c r="K128" s="13"/>
      <c r="L128" s="13"/>
      <c r="M128" s="13"/>
    </row>
    <row r="129" spans="1:13">
      <c r="A129" s="2">
        <v>2607</v>
      </c>
      <c r="B129" s="2" t="s">
        <v>7637</v>
      </c>
      <c r="C129" s="62" t="s">
        <v>6401</v>
      </c>
      <c r="D129" s="2" t="s">
        <v>7669</v>
      </c>
      <c r="E129" s="2" t="s">
        <v>6441</v>
      </c>
      <c r="F129" s="2" t="s">
        <v>7639</v>
      </c>
      <c r="G129" s="2" t="s">
        <v>7191</v>
      </c>
      <c r="H129" s="13">
        <v>16670</v>
      </c>
      <c r="I129" s="13">
        <f>H129*0.577</f>
        <v>9618.59</v>
      </c>
      <c r="J129" s="13">
        <v>17120</v>
      </c>
      <c r="K129" s="13">
        <f>J129*0.577</f>
        <v>9878.24</v>
      </c>
      <c r="L129" s="13">
        <v>16010</v>
      </c>
      <c r="M129" s="13">
        <f>L129*0.577</f>
        <v>9237.7699999999986</v>
      </c>
    </row>
    <row r="130" spans="1:13">
      <c r="A130" s="2">
        <v>5360</v>
      </c>
      <c r="B130" s="2" t="s">
        <v>7637</v>
      </c>
      <c r="C130" s="62" t="s">
        <v>6401</v>
      </c>
      <c r="D130" s="2" t="s">
        <v>7697</v>
      </c>
      <c r="E130" s="2" t="s">
        <v>6471</v>
      </c>
      <c r="F130" s="2" t="s">
        <v>7639</v>
      </c>
      <c r="G130" s="2" t="s">
        <v>7698</v>
      </c>
      <c r="H130" s="13">
        <v>11628</v>
      </c>
      <c r="I130" s="13">
        <f t="shared" ref="I130:I156" si="16">H130*0.577</f>
        <v>6709.3559999999998</v>
      </c>
      <c r="J130" s="13">
        <v>12700</v>
      </c>
      <c r="K130" s="13">
        <f t="shared" ref="K130:K156" si="17">J130*0.577</f>
        <v>7327.9</v>
      </c>
      <c r="L130" s="13">
        <v>12877</v>
      </c>
      <c r="M130" s="13">
        <f t="shared" ref="M130:M156" si="18">L130*0.577</f>
        <v>7430.0289999999995</v>
      </c>
    </row>
    <row r="131" spans="1:13">
      <c r="A131" s="2">
        <v>5361</v>
      </c>
      <c r="B131" s="2" t="s">
        <v>7637</v>
      </c>
      <c r="C131" s="62" t="s">
        <v>6401</v>
      </c>
      <c r="D131" s="2" t="s">
        <v>7699</v>
      </c>
      <c r="E131" s="2" t="s">
        <v>6471</v>
      </c>
      <c r="F131" s="2" t="s">
        <v>7639</v>
      </c>
      <c r="G131" s="2"/>
      <c r="H131" s="13">
        <v>67673</v>
      </c>
      <c r="I131" s="13">
        <f t="shared" si="16"/>
        <v>39047.320999999996</v>
      </c>
      <c r="J131" s="13">
        <v>68429</v>
      </c>
      <c r="K131" s="13">
        <f t="shared" si="17"/>
        <v>39483.532999999996</v>
      </c>
      <c r="L131" s="13">
        <v>70017</v>
      </c>
      <c r="M131" s="13">
        <f t="shared" si="18"/>
        <v>40399.808999999994</v>
      </c>
    </row>
    <row r="132" spans="1:13">
      <c r="A132" s="2">
        <v>5366</v>
      </c>
      <c r="B132" s="2" t="s">
        <v>7637</v>
      </c>
      <c r="C132" s="62" t="s">
        <v>6401</v>
      </c>
      <c r="D132" s="2" t="s">
        <v>7700</v>
      </c>
      <c r="E132" s="2" t="s">
        <v>6471</v>
      </c>
      <c r="F132" s="2" t="s">
        <v>7639</v>
      </c>
      <c r="G132" s="2"/>
      <c r="H132" s="13">
        <v>21970</v>
      </c>
      <c r="I132" s="13">
        <f t="shared" si="16"/>
        <v>12676.689999999999</v>
      </c>
      <c r="J132" s="13">
        <v>8662</v>
      </c>
      <c r="K132" s="13">
        <f t="shared" si="17"/>
        <v>4997.9739999999993</v>
      </c>
      <c r="L132" s="13">
        <v>8863</v>
      </c>
      <c r="M132" s="13">
        <f t="shared" si="18"/>
        <v>5113.951</v>
      </c>
    </row>
    <row r="133" spans="1:13">
      <c r="A133" s="2">
        <v>7221</v>
      </c>
      <c r="B133" s="2" t="s">
        <v>7637</v>
      </c>
      <c r="C133" s="62" t="s">
        <v>6401</v>
      </c>
      <c r="D133" s="2" t="s">
        <v>7729</v>
      </c>
      <c r="E133" s="2" t="s">
        <v>6500</v>
      </c>
      <c r="F133" s="2" t="s">
        <v>7716</v>
      </c>
      <c r="G133" s="2" t="s">
        <v>7730</v>
      </c>
      <c r="H133" s="13"/>
      <c r="I133" s="13">
        <f t="shared" si="16"/>
        <v>0</v>
      </c>
      <c r="J133" s="13">
        <v>1880</v>
      </c>
      <c r="K133" s="13">
        <f t="shared" si="17"/>
        <v>1084.76</v>
      </c>
      <c r="L133" s="13">
        <v>4166</v>
      </c>
      <c r="M133" s="13">
        <f t="shared" si="18"/>
        <v>2403.7819999999997</v>
      </c>
    </row>
    <row r="134" spans="1:13">
      <c r="A134" s="2">
        <v>7432</v>
      </c>
      <c r="B134" s="2" t="s">
        <v>7637</v>
      </c>
      <c r="C134" s="62" t="s">
        <v>6401</v>
      </c>
      <c r="D134" s="2" t="s">
        <v>7738</v>
      </c>
      <c r="E134" s="2" t="s">
        <v>6508</v>
      </c>
      <c r="F134" s="2" t="s">
        <v>7716</v>
      </c>
      <c r="G134" s="2"/>
      <c r="H134" s="13">
        <v>7243</v>
      </c>
      <c r="I134" s="13">
        <f t="shared" si="16"/>
        <v>4179.2109999999993</v>
      </c>
      <c r="J134" s="13">
        <v>7239</v>
      </c>
      <c r="K134" s="13">
        <f t="shared" si="17"/>
        <v>4176.9029999999993</v>
      </c>
      <c r="L134" s="13">
        <v>7649</v>
      </c>
      <c r="M134" s="13">
        <f t="shared" si="18"/>
        <v>4413.473</v>
      </c>
    </row>
    <row r="135" spans="1:13">
      <c r="A135" s="2">
        <v>8252</v>
      </c>
      <c r="B135" s="2" t="s">
        <v>7637</v>
      </c>
      <c r="C135" s="62" t="s">
        <v>6401</v>
      </c>
      <c r="D135" s="2" t="s">
        <v>7753</v>
      </c>
      <c r="E135" s="2" t="s">
        <v>6528</v>
      </c>
      <c r="F135" s="2" t="s">
        <v>7742</v>
      </c>
      <c r="G135" s="2" t="s">
        <v>7730</v>
      </c>
      <c r="H135" s="13">
        <v>18988</v>
      </c>
      <c r="I135" s="13">
        <f t="shared" si="16"/>
        <v>10956.075999999999</v>
      </c>
      <c r="J135" s="13">
        <v>19800</v>
      </c>
      <c r="K135" s="13">
        <f t="shared" si="17"/>
        <v>11424.599999999999</v>
      </c>
      <c r="L135" s="13">
        <v>20544</v>
      </c>
      <c r="M135" s="13">
        <f t="shared" si="18"/>
        <v>11853.887999999999</v>
      </c>
    </row>
    <row r="136" spans="1:13">
      <c r="A136" s="2">
        <v>8323</v>
      </c>
      <c r="B136" s="2" t="s">
        <v>7637</v>
      </c>
      <c r="C136" s="62" t="s">
        <v>6401</v>
      </c>
      <c r="D136" s="2" t="s">
        <v>7754</v>
      </c>
      <c r="E136" s="2" t="s">
        <v>6530</v>
      </c>
      <c r="F136" s="2" t="s">
        <v>7742</v>
      </c>
      <c r="G136" s="2" t="s">
        <v>7191</v>
      </c>
      <c r="H136" s="13">
        <v>4586</v>
      </c>
      <c r="I136" s="13">
        <f t="shared" si="16"/>
        <v>2646.1219999999998</v>
      </c>
      <c r="J136" s="13">
        <v>4243</v>
      </c>
      <c r="K136" s="13">
        <f t="shared" si="17"/>
        <v>2448.2109999999998</v>
      </c>
      <c r="L136" s="13">
        <v>3347</v>
      </c>
      <c r="M136" s="13">
        <f t="shared" si="18"/>
        <v>1931.2189999999998</v>
      </c>
    </row>
    <row r="137" spans="1:13">
      <c r="A137" s="2">
        <v>8419</v>
      </c>
      <c r="B137" s="2" t="s">
        <v>7637</v>
      </c>
      <c r="C137" s="62" t="s">
        <v>6401</v>
      </c>
      <c r="D137" s="2" t="s">
        <v>7757</v>
      </c>
      <c r="E137" s="2" t="s">
        <v>6534</v>
      </c>
      <c r="F137" s="2" t="s">
        <v>7742</v>
      </c>
      <c r="G137" s="2" t="s">
        <v>7191</v>
      </c>
      <c r="H137" s="13">
        <v>182</v>
      </c>
      <c r="I137" s="13">
        <f t="shared" si="16"/>
        <v>105.014</v>
      </c>
      <c r="J137" s="13">
        <v>1137</v>
      </c>
      <c r="K137" s="13">
        <f t="shared" si="17"/>
        <v>656.04899999999998</v>
      </c>
      <c r="L137" s="13">
        <v>1100</v>
      </c>
      <c r="M137" s="13">
        <f t="shared" si="18"/>
        <v>634.69999999999993</v>
      </c>
    </row>
    <row r="138" spans="1:13">
      <c r="A138" s="2">
        <v>10271</v>
      </c>
      <c r="B138" s="2"/>
      <c r="C138" s="62" t="s">
        <v>6401</v>
      </c>
      <c r="D138" s="2" t="s">
        <v>7637</v>
      </c>
      <c r="E138" s="2" t="s">
        <v>6583</v>
      </c>
      <c r="F138" s="2" t="s">
        <v>5268</v>
      </c>
      <c r="G138" s="2" t="s">
        <v>7191</v>
      </c>
      <c r="H138" s="13">
        <v>2516</v>
      </c>
      <c r="I138" s="13">
        <f t="shared" si="16"/>
        <v>1451.732</v>
      </c>
      <c r="J138" s="13">
        <v>2210</v>
      </c>
      <c r="K138" s="13">
        <f t="shared" si="17"/>
        <v>1275.1699999999998</v>
      </c>
      <c r="L138" s="13">
        <v>1985</v>
      </c>
      <c r="M138" s="13">
        <f t="shared" si="18"/>
        <v>1145.345</v>
      </c>
    </row>
    <row r="139" spans="1:13">
      <c r="A139" s="2">
        <v>10275</v>
      </c>
      <c r="B139" s="2" t="s">
        <v>7637</v>
      </c>
      <c r="C139" s="62" t="s">
        <v>6401</v>
      </c>
      <c r="D139" s="2" t="s">
        <v>5277</v>
      </c>
      <c r="E139" s="2" t="s">
        <v>6583</v>
      </c>
      <c r="F139" s="2" t="s">
        <v>5268</v>
      </c>
      <c r="G139" s="2" t="s">
        <v>7730</v>
      </c>
      <c r="H139" s="13">
        <v>22602</v>
      </c>
      <c r="I139" s="13">
        <f t="shared" si="16"/>
        <v>13041.353999999999</v>
      </c>
      <c r="J139" s="13">
        <v>23468</v>
      </c>
      <c r="K139" s="13">
        <f t="shared" si="17"/>
        <v>13541.035999999998</v>
      </c>
      <c r="L139" s="13">
        <v>24148</v>
      </c>
      <c r="M139" s="13">
        <f t="shared" si="18"/>
        <v>13933.395999999999</v>
      </c>
    </row>
    <row r="140" spans="1:13">
      <c r="A140" s="2">
        <v>10670</v>
      </c>
      <c r="B140" s="2"/>
      <c r="C140" s="62" t="s">
        <v>6401</v>
      </c>
      <c r="D140" s="2" t="s">
        <v>5291</v>
      </c>
      <c r="E140" s="2" t="s">
        <v>6600</v>
      </c>
      <c r="F140" s="2" t="s">
        <v>5268</v>
      </c>
      <c r="G140" s="2" t="s">
        <v>7191</v>
      </c>
      <c r="H140" s="13">
        <v>12018</v>
      </c>
      <c r="I140" s="13">
        <f t="shared" si="16"/>
        <v>6934.3859999999995</v>
      </c>
      <c r="J140" s="13">
        <v>12016</v>
      </c>
      <c r="K140" s="13">
        <f t="shared" si="17"/>
        <v>6933.2319999999991</v>
      </c>
      <c r="L140" s="13">
        <v>14971</v>
      </c>
      <c r="M140" s="13">
        <f t="shared" si="18"/>
        <v>8638.2669999999998</v>
      </c>
    </row>
    <row r="141" spans="1:13">
      <c r="A141" s="2">
        <v>12412</v>
      </c>
      <c r="B141" s="2" t="s">
        <v>7637</v>
      </c>
      <c r="C141" s="62" t="s">
        <v>6401</v>
      </c>
      <c r="D141" s="2" t="s">
        <v>5309</v>
      </c>
      <c r="E141" s="2" t="s">
        <v>6637</v>
      </c>
      <c r="F141" s="2" t="s">
        <v>5300</v>
      </c>
      <c r="G141" s="2" t="s">
        <v>7730</v>
      </c>
      <c r="H141" s="13">
        <v>8088</v>
      </c>
      <c r="I141" s="13">
        <f t="shared" si="16"/>
        <v>4666.7759999999998</v>
      </c>
      <c r="J141" s="13">
        <v>8106</v>
      </c>
      <c r="K141" s="13">
        <f t="shared" si="17"/>
        <v>4677.1619999999994</v>
      </c>
      <c r="L141" s="13">
        <v>9023</v>
      </c>
      <c r="M141" s="13">
        <f t="shared" si="18"/>
        <v>5206.2709999999997</v>
      </c>
    </row>
    <row r="142" spans="1:13">
      <c r="A142" s="2">
        <v>12507</v>
      </c>
      <c r="B142" s="2" t="s">
        <v>7637</v>
      </c>
      <c r="C142" s="62" t="s">
        <v>6401</v>
      </c>
      <c r="D142" s="2" t="s">
        <v>5312</v>
      </c>
      <c r="E142" s="2" t="s">
        <v>6641</v>
      </c>
      <c r="F142" s="2" t="s">
        <v>5300</v>
      </c>
      <c r="G142" s="2" t="s">
        <v>7191</v>
      </c>
      <c r="H142" s="13">
        <v>4828</v>
      </c>
      <c r="I142" s="13">
        <f t="shared" si="16"/>
        <v>2785.7559999999999</v>
      </c>
      <c r="J142" s="13">
        <v>4835</v>
      </c>
      <c r="K142" s="13">
        <f t="shared" si="17"/>
        <v>2789.7949999999996</v>
      </c>
      <c r="L142" s="13">
        <v>4216</v>
      </c>
      <c r="M142" s="13">
        <f t="shared" si="18"/>
        <v>2432.6319999999996</v>
      </c>
    </row>
    <row r="143" spans="1:13">
      <c r="A143" s="2">
        <v>15437</v>
      </c>
      <c r="B143" s="2" t="s">
        <v>7637</v>
      </c>
      <c r="C143" s="62" t="s">
        <v>6401</v>
      </c>
      <c r="D143" s="2" t="s">
        <v>5337</v>
      </c>
      <c r="E143" s="2" t="s">
        <v>6678</v>
      </c>
      <c r="F143" s="2" t="s">
        <v>5331</v>
      </c>
      <c r="G143" s="2" t="s">
        <v>7191</v>
      </c>
      <c r="H143" s="13">
        <v>2688</v>
      </c>
      <c r="I143" s="13">
        <f t="shared" si="16"/>
        <v>1550.9759999999999</v>
      </c>
      <c r="J143" s="13">
        <v>3590</v>
      </c>
      <c r="K143" s="13">
        <f t="shared" si="17"/>
        <v>2071.4299999999998</v>
      </c>
      <c r="L143" s="13">
        <v>3040</v>
      </c>
      <c r="M143" s="13">
        <f t="shared" si="18"/>
        <v>1754.08</v>
      </c>
    </row>
    <row r="144" spans="1:13">
      <c r="A144" s="2">
        <v>15591</v>
      </c>
      <c r="B144" s="2" t="s">
        <v>7637</v>
      </c>
      <c r="C144" s="62" t="s">
        <v>6401</v>
      </c>
      <c r="D144" s="2" t="s">
        <v>5340</v>
      </c>
      <c r="E144" s="2" t="s">
        <v>6681</v>
      </c>
      <c r="F144" s="2" t="s">
        <v>5331</v>
      </c>
      <c r="G144" s="2" t="s">
        <v>7730</v>
      </c>
      <c r="H144" s="13">
        <v>6423</v>
      </c>
      <c r="I144" s="13">
        <f t="shared" si="16"/>
        <v>3706.0709999999999</v>
      </c>
      <c r="J144" s="13">
        <v>6615</v>
      </c>
      <c r="K144" s="13">
        <f t="shared" si="17"/>
        <v>3816.8549999999996</v>
      </c>
      <c r="L144" s="13">
        <v>9305</v>
      </c>
      <c r="M144" s="13">
        <f t="shared" si="18"/>
        <v>5368.9849999999997</v>
      </c>
    </row>
    <row r="145" spans="1:13">
      <c r="A145" s="2">
        <v>16243</v>
      </c>
      <c r="B145" s="2" t="s">
        <v>7637</v>
      </c>
      <c r="C145" s="62" t="s">
        <v>6401</v>
      </c>
      <c r="D145" s="2" t="s">
        <v>5337</v>
      </c>
      <c r="E145" s="2" t="s">
        <v>6696</v>
      </c>
      <c r="F145" s="2" t="s">
        <v>5344</v>
      </c>
      <c r="G145" s="2" t="s">
        <v>7191</v>
      </c>
      <c r="H145" s="13">
        <v>2661</v>
      </c>
      <c r="I145" s="13">
        <f t="shared" si="16"/>
        <v>1535.3969999999999</v>
      </c>
      <c r="J145" s="13">
        <v>2475</v>
      </c>
      <c r="K145" s="13">
        <f t="shared" si="17"/>
        <v>1428.0749999999998</v>
      </c>
      <c r="L145" s="13">
        <v>2389</v>
      </c>
      <c r="M145" s="13">
        <f t="shared" si="18"/>
        <v>1378.453</v>
      </c>
    </row>
    <row r="146" spans="1:13">
      <c r="A146" s="2">
        <v>17741</v>
      </c>
      <c r="B146" s="2"/>
      <c r="C146" s="62" t="s">
        <v>6401</v>
      </c>
      <c r="D146" s="2" t="s">
        <v>7637</v>
      </c>
      <c r="E146" s="2" t="s">
        <v>6715</v>
      </c>
      <c r="F146" s="2" t="s">
        <v>7742</v>
      </c>
      <c r="G146" s="2" t="s">
        <v>7191</v>
      </c>
      <c r="H146" s="13">
        <v>3937</v>
      </c>
      <c r="I146" s="13">
        <f t="shared" si="16"/>
        <v>2271.6489999999999</v>
      </c>
      <c r="J146" s="13">
        <v>3959</v>
      </c>
      <c r="K146" s="13">
        <f t="shared" si="17"/>
        <v>2284.3429999999998</v>
      </c>
      <c r="L146" s="13">
        <v>4355</v>
      </c>
      <c r="M146" s="13">
        <f t="shared" si="18"/>
        <v>2512.835</v>
      </c>
    </row>
    <row r="147" spans="1:13">
      <c r="A147" s="2">
        <v>18353</v>
      </c>
      <c r="B147" s="2" t="s">
        <v>7637</v>
      </c>
      <c r="C147" s="62" t="s">
        <v>6401</v>
      </c>
      <c r="D147" s="2" t="s">
        <v>5374</v>
      </c>
      <c r="E147" s="2" t="s">
        <v>6729</v>
      </c>
      <c r="F147" s="2" t="s">
        <v>5268</v>
      </c>
      <c r="G147" s="2" t="s">
        <v>7191</v>
      </c>
      <c r="H147" s="13">
        <v>9975</v>
      </c>
      <c r="I147" s="13">
        <f t="shared" si="16"/>
        <v>5755.5749999999998</v>
      </c>
      <c r="J147" s="13">
        <v>13134</v>
      </c>
      <c r="K147" s="13">
        <f t="shared" si="17"/>
        <v>7578.3179999999993</v>
      </c>
      <c r="L147" s="13">
        <v>13318</v>
      </c>
      <c r="M147" s="13">
        <f t="shared" si="18"/>
        <v>7684.4859999999999</v>
      </c>
    </row>
    <row r="148" spans="1:13">
      <c r="A148" s="2">
        <v>21590</v>
      </c>
      <c r="B148" s="2" t="s">
        <v>7637</v>
      </c>
      <c r="C148" s="62" t="s">
        <v>6401</v>
      </c>
      <c r="D148" s="2" t="s">
        <v>7307</v>
      </c>
      <c r="E148" s="2" t="s">
        <v>6793</v>
      </c>
      <c r="F148" s="2" t="s">
        <v>5415</v>
      </c>
      <c r="G148" s="2" t="s">
        <v>7191</v>
      </c>
      <c r="H148" s="13">
        <v>4599</v>
      </c>
      <c r="I148" s="13">
        <f t="shared" si="16"/>
        <v>2653.6229999999996</v>
      </c>
      <c r="J148" s="13">
        <v>3836</v>
      </c>
      <c r="K148" s="13">
        <f t="shared" si="17"/>
        <v>2213.3719999999998</v>
      </c>
      <c r="L148" s="13">
        <v>3822</v>
      </c>
      <c r="M148" s="13">
        <f t="shared" si="18"/>
        <v>2205.2939999999999</v>
      </c>
    </row>
    <row r="149" spans="1:13">
      <c r="A149" s="2">
        <v>23166</v>
      </c>
      <c r="B149" s="2" t="s">
        <v>7637</v>
      </c>
      <c r="C149" s="62" t="s">
        <v>6401</v>
      </c>
      <c r="D149" s="2" t="s">
        <v>5447</v>
      </c>
      <c r="E149" s="2" t="s">
        <v>6825</v>
      </c>
      <c r="F149" s="2" t="s">
        <v>5300</v>
      </c>
      <c r="G149" s="2" t="s">
        <v>7191</v>
      </c>
      <c r="H149" s="13">
        <v>207</v>
      </c>
      <c r="I149" s="13">
        <f t="shared" si="16"/>
        <v>119.43899999999999</v>
      </c>
      <c r="J149" s="13">
        <v>2622</v>
      </c>
      <c r="K149" s="13">
        <f t="shared" si="17"/>
        <v>1512.8939999999998</v>
      </c>
      <c r="L149" s="13">
        <v>3512</v>
      </c>
      <c r="M149" s="13">
        <f t="shared" si="18"/>
        <v>2026.4239999999998</v>
      </c>
    </row>
    <row r="150" spans="1:13">
      <c r="A150" s="2">
        <v>23895</v>
      </c>
      <c r="B150" s="2" t="s">
        <v>7637</v>
      </c>
      <c r="C150" s="62" t="s">
        <v>6401</v>
      </c>
      <c r="D150" s="2" t="s">
        <v>5458</v>
      </c>
      <c r="E150" s="2" t="s">
        <v>6841</v>
      </c>
      <c r="F150" s="2" t="s">
        <v>5321</v>
      </c>
      <c r="G150" s="2" t="s">
        <v>7191</v>
      </c>
      <c r="H150" s="13">
        <v>3379</v>
      </c>
      <c r="I150" s="13">
        <f t="shared" si="16"/>
        <v>1949.6829999999998</v>
      </c>
      <c r="J150" s="13">
        <v>2911</v>
      </c>
      <c r="K150" s="13">
        <f t="shared" si="17"/>
        <v>1679.6469999999999</v>
      </c>
      <c r="L150" s="13">
        <v>2785</v>
      </c>
      <c r="M150" s="13">
        <f t="shared" si="18"/>
        <v>1606.9449999999999</v>
      </c>
    </row>
    <row r="151" spans="1:13">
      <c r="A151" s="2">
        <v>23896</v>
      </c>
      <c r="B151" s="2" t="s">
        <v>7637</v>
      </c>
      <c r="C151" s="62" t="s">
        <v>6401</v>
      </c>
      <c r="D151" s="2" t="s">
        <v>5459</v>
      </c>
      <c r="E151" s="2" t="s">
        <v>6841</v>
      </c>
      <c r="F151" s="2" t="s">
        <v>5321</v>
      </c>
      <c r="G151" s="2" t="s">
        <v>7191</v>
      </c>
      <c r="H151" s="13">
        <v>90</v>
      </c>
      <c r="I151" s="13">
        <f t="shared" si="16"/>
        <v>51.929999999999993</v>
      </c>
      <c r="J151" s="13"/>
      <c r="K151" s="13">
        <f t="shared" si="17"/>
        <v>0</v>
      </c>
      <c r="L151" s="13">
        <v>2</v>
      </c>
      <c r="M151" s="13">
        <f t="shared" si="18"/>
        <v>1.1539999999999999</v>
      </c>
    </row>
    <row r="152" spans="1:13">
      <c r="A152" s="2">
        <v>24109</v>
      </c>
      <c r="B152" s="2" t="s">
        <v>7637</v>
      </c>
      <c r="C152" s="62" t="s">
        <v>6401</v>
      </c>
      <c r="D152" s="2" t="s">
        <v>5468</v>
      </c>
      <c r="E152" s="2" t="s">
        <v>6851</v>
      </c>
      <c r="F152" s="2" t="s">
        <v>5321</v>
      </c>
      <c r="G152" s="2" t="s">
        <v>7191</v>
      </c>
      <c r="H152" s="13">
        <v>10443</v>
      </c>
      <c r="I152" s="13">
        <f t="shared" si="16"/>
        <v>6025.6109999999999</v>
      </c>
      <c r="J152" s="13">
        <v>11210</v>
      </c>
      <c r="K152" s="13">
        <f t="shared" si="17"/>
        <v>6468.1699999999992</v>
      </c>
      <c r="L152" s="13">
        <v>12994</v>
      </c>
      <c r="M152" s="13">
        <f t="shared" si="18"/>
        <v>7497.5379999999996</v>
      </c>
    </row>
    <row r="153" spans="1:13">
      <c r="A153" s="2">
        <v>27392</v>
      </c>
      <c r="B153" s="2" t="s">
        <v>7637</v>
      </c>
      <c r="C153" s="62" t="s">
        <v>6401</v>
      </c>
      <c r="D153" s="2" t="s">
        <v>7699</v>
      </c>
      <c r="E153" s="2" t="s">
        <v>6471</v>
      </c>
      <c r="F153" s="2" t="s">
        <v>7639</v>
      </c>
      <c r="G153" s="2"/>
      <c r="H153" s="13">
        <v>32209</v>
      </c>
      <c r="I153" s="13">
        <f t="shared" si="16"/>
        <v>18584.592999999997</v>
      </c>
      <c r="J153" s="13">
        <v>33068</v>
      </c>
      <c r="K153" s="13">
        <f t="shared" si="17"/>
        <v>19080.235999999997</v>
      </c>
      <c r="L153" s="13">
        <v>33835</v>
      </c>
      <c r="M153" s="13">
        <f t="shared" si="18"/>
        <v>19522.794999999998</v>
      </c>
    </row>
    <row r="154" spans="1:13">
      <c r="A154" s="2">
        <v>50086</v>
      </c>
      <c r="B154" s="2" t="s">
        <v>7637</v>
      </c>
      <c r="C154" s="62" t="s">
        <v>6401</v>
      </c>
      <c r="D154" s="2" t="s">
        <v>6341</v>
      </c>
      <c r="E154" s="2" t="s">
        <v>7153</v>
      </c>
      <c r="F154" s="2" t="s">
        <v>7639</v>
      </c>
      <c r="G154" s="2" t="s">
        <v>7730</v>
      </c>
      <c r="H154" s="13">
        <v>173941</v>
      </c>
      <c r="I154" s="13">
        <f t="shared" si="16"/>
        <v>100363.95699999999</v>
      </c>
      <c r="J154" s="13">
        <v>173424</v>
      </c>
      <c r="K154" s="13">
        <f t="shared" si="17"/>
        <v>100065.64799999999</v>
      </c>
      <c r="L154" s="13">
        <v>177392</v>
      </c>
      <c r="M154" s="13">
        <f t="shared" si="18"/>
        <v>102355.18399999999</v>
      </c>
    </row>
    <row r="155" spans="1:13">
      <c r="A155" s="2">
        <v>50306</v>
      </c>
      <c r="B155" s="2" t="s">
        <v>7637</v>
      </c>
      <c r="C155" s="62" t="s">
        <v>6401</v>
      </c>
      <c r="D155" s="2" t="s">
        <v>6358</v>
      </c>
      <c r="E155" s="2" t="s">
        <v>7173</v>
      </c>
      <c r="F155" s="2" t="s">
        <v>5331</v>
      </c>
      <c r="G155" s="2"/>
      <c r="H155" s="13">
        <v>181443</v>
      </c>
      <c r="I155" s="13">
        <f t="shared" si="16"/>
        <v>104692.61099999999</v>
      </c>
      <c r="J155" s="13">
        <v>185990</v>
      </c>
      <c r="K155" s="13">
        <f t="shared" si="17"/>
        <v>107316.23</v>
      </c>
      <c r="L155" s="13">
        <v>173352</v>
      </c>
      <c r="M155" s="13">
        <f t="shared" si="18"/>
        <v>100024.10399999999</v>
      </c>
    </row>
    <row r="156" spans="1:13">
      <c r="A156" s="2">
        <v>50364</v>
      </c>
      <c r="B156" s="2" t="s">
        <v>7637</v>
      </c>
      <c r="C156" s="62" t="s">
        <v>6401</v>
      </c>
      <c r="D156" s="2" t="s">
        <v>6367</v>
      </c>
      <c r="E156" s="2" t="s">
        <v>7182</v>
      </c>
      <c r="F156" s="2" t="s">
        <v>5268</v>
      </c>
      <c r="G156" s="2"/>
      <c r="H156" s="13">
        <v>242535</v>
      </c>
      <c r="I156" s="13">
        <f t="shared" si="16"/>
        <v>139942.69499999998</v>
      </c>
      <c r="J156" s="13">
        <v>242758</v>
      </c>
      <c r="K156" s="13">
        <f t="shared" si="17"/>
        <v>140071.36599999998</v>
      </c>
      <c r="L156" s="13">
        <v>244146</v>
      </c>
      <c r="M156" s="13">
        <f t="shared" si="18"/>
        <v>140872.242</v>
      </c>
    </row>
    <row r="157" spans="1:13" ht="13.5" thickBot="1">
      <c r="A157" s="56"/>
      <c r="B157" s="56"/>
      <c r="C157" s="104" t="s">
        <v>6379</v>
      </c>
      <c r="D157" s="56"/>
      <c r="E157" s="56"/>
      <c r="F157" s="56"/>
      <c r="G157" s="56"/>
      <c r="H157" s="105">
        <f t="shared" ref="H157:M157" si="19">SUM(H129:H156)</f>
        <v>873522</v>
      </c>
      <c r="I157" s="105">
        <f t="shared" si="19"/>
        <v>504022.1939999999</v>
      </c>
      <c r="J157" s="105">
        <f t="shared" si="19"/>
        <v>877437</v>
      </c>
      <c r="K157" s="105">
        <f t="shared" si="19"/>
        <v>506281.14899999992</v>
      </c>
      <c r="L157" s="105">
        <f t="shared" si="19"/>
        <v>883163</v>
      </c>
      <c r="M157" s="105">
        <f t="shared" si="19"/>
        <v>509585.05099999998</v>
      </c>
    </row>
    <row r="158" spans="1:13">
      <c r="A158" s="2"/>
      <c r="B158" s="2"/>
      <c r="C158" s="62"/>
      <c r="D158" s="2"/>
      <c r="E158" s="2"/>
      <c r="F158" s="2"/>
      <c r="G158" s="2"/>
      <c r="H158" s="13"/>
      <c r="I158" s="13"/>
      <c r="J158" s="13"/>
      <c r="K158" s="13"/>
      <c r="L158" s="13"/>
      <c r="M158" s="13"/>
    </row>
    <row r="159" spans="1:13">
      <c r="A159" s="2">
        <v>1247</v>
      </c>
      <c r="B159" s="2" t="s">
        <v>7637</v>
      </c>
      <c r="C159" s="62" t="s">
        <v>6397</v>
      </c>
      <c r="D159" s="2" t="s">
        <v>7651</v>
      </c>
      <c r="E159" s="2" t="s">
        <v>6426</v>
      </c>
      <c r="F159" s="2" t="s">
        <v>7639</v>
      </c>
      <c r="G159" s="2"/>
      <c r="H159" s="13">
        <v>511</v>
      </c>
      <c r="I159" s="13">
        <f>H159*0.577</f>
        <v>294.84699999999998</v>
      </c>
      <c r="J159" s="13">
        <v>511</v>
      </c>
      <c r="K159" s="13">
        <f>J159*0.577</f>
        <v>294.84699999999998</v>
      </c>
      <c r="L159" s="13">
        <v>516</v>
      </c>
      <c r="M159" s="13">
        <f>L159*0.577</f>
        <v>297.73199999999997</v>
      </c>
    </row>
    <row r="160" spans="1:13">
      <c r="A160" s="2">
        <v>2211</v>
      </c>
      <c r="B160" s="2" t="s">
        <v>7637</v>
      </c>
      <c r="C160" s="62" t="s">
        <v>6397</v>
      </c>
      <c r="D160" s="2" t="s">
        <v>7664</v>
      </c>
      <c r="E160" s="2" t="s">
        <v>6436</v>
      </c>
      <c r="F160" s="2" t="s">
        <v>7639</v>
      </c>
      <c r="G160" s="2" t="s">
        <v>7235</v>
      </c>
      <c r="H160" s="13">
        <v>4412</v>
      </c>
      <c r="I160" s="13">
        <f t="shared" ref="I160:I188" si="20">H160*0.577</f>
        <v>2545.7239999999997</v>
      </c>
      <c r="J160" s="13">
        <v>6040</v>
      </c>
      <c r="K160" s="13">
        <f t="shared" ref="K160:K188" si="21">J160*0.577</f>
        <v>3485.08</v>
      </c>
      <c r="L160" s="13">
        <v>5146</v>
      </c>
      <c r="M160" s="13">
        <f t="shared" ref="M160:M188" si="22">L160*0.577</f>
        <v>2969.2419999999997</v>
      </c>
    </row>
    <row r="161" spans="1:13">
      <c r="A161" s="2">
        <v>2212</v>
      </c>
      <c r="B161" s="2" t="s">
        <v>7637</v>
      </c>
      <c r="C161" s="62" t="s">
        <v>6397</v>
      </c>
      <c r="D161" s="2" t="s">
        <v>7665</v>
      </c>
      <c r="E161" s="2" t="s">
        <v>6436</v>
      </c>
      <c r="F161" s="2" t="s">
        <v>7639</v>
      </c>
      <c r="G161" s="2" t="s">
        <v>7235</v>
      </c>
      <c r="H161" s="13">
        <v>16602</v>
      </c>
      <c r="I161" s="13">
        <f t="shared" si="20"/>
        <v>9579.3539999999994</v>
      </c>
      <c r="J161" s="13">
        <v>17345</v>
      </c>
      <c r="K161" s="13">
        <f t="shared" si="21"/>
        <v>10008.064999999999</v>
      </c>
      <c r="L161" s="13">
        <v>14139</v>
      </c>
      <c r="M161" s="13">
        <f t="shared" si="22"/>
        <v>8158.2029999999995</v>
      </c>
    </row>
    <row r="162" spans="1:13">
      <c r="A162" s="2">
        <v>2218</v>
      </c>
      <c r="B162" s="2" t="s">
        <v>7637</v>
      </c>
      <c r="C162" s="62" t="s">
        <v>6397</v>
      </c>
      <c r="D162" s="2" t="s">
        <v>7666</v>
      </c>
      <c r="E162" s="2" t="s">
        <v>6437</v>
      </c>
      <c r="F162" s="2" t="s">
        <v>7639</v>
      </c>
      <c r="G162" s="2" t="s">
        <v>7235</v>
      </c>
      <c r="H162" s="13">
        <v>23904</v>
      </c>
      <c r="I162" s="13">
        <f t="shared" si="20"/>
        <v>13792.607999999998</v>
      </c>
      <c r="J162" s="13">
        <v>26590</v>
      </c>
      <c r="K162" s="13">
        <f t="shared" si="21"/>
        <v>15342.429999999998</v>
      </c>
      <c r="L162" s="13">
        <v>25738</v>
      </c>
      <c r="M162" s="13">
        <f t="shared" si="22"/>
        <v>14850.825999999999</v>
      </c>
    </row>
    <row r="163" spans="1:13">
      <c r="A163" s="2">
        <v>7373</v>
      </c>
      <c r="B163" s="2" t="s">
        <v>7637</v>
      </c>
      <c r="C163" s="62" t="s">
        <v>6397</v>
      </c>
      <c r="D163" s="2" t="s">
        <v>7396</v>
      </c>
      <c r="E163" s="2" t="s">
        <v>6505</v>
      </c>
      <c r="F163" s="2" t="s">
        <v>7716</v>
      </c>
      <c r="G163" s="2" t="s">
        <v>7736</v>
      </c>
      <c r="H163" s="13">
        <v>9149</v>
      </c>
      <c r="I163" s="13">
        <f t="shared" si="20"/>
        <v>5278.973</v>
      </c>
      <c r="J163" s="13">
        <v>6942</v>
      </c>
      <c r="K163" s="13">
        <f t="shared" si="21"/>
        <v>4005.5339999999997</v>
      </c>
      <c r="L163" s="13">
        <v>6337</v>
      </c>
      <c r="M163" s="13">
        <f t="shared" si="22"/>
        <v>3656.4489999999996</v>
      </c>
    </row>
    <row r="164" spans="1:13">
      <c r="A164" s="2">
        <v>7374</v>
      </c>
      <c r="B164" s="2" t="s">
        <v>7637</v>
      </c>
      <c r="C164" s="62" t="s">
        <v>6397</v>
      </c>
      <c r="D164" s="2" t="s">
        <v>7396</v>
      </c>
      <c r="E164" s="2" t="s">
        <v>6505</v>
      </c>
      <c r="F164" s="2" t="s">
        <v>7716</v>
      </c>
      <c r="G164" s="2" t="s">
        <v>7736</v>
      </c>
      <c r="H164" s="13">
        <v>39912</v>
      </c>
      <c r="I164" s="13">
        <f t="shared" si="20"/>
        <v>23029.223999999998</v>
      </c>
      <c r="J164" s="13">
        <v>35616</v>
      </c>
      <c r="K164" s="13">
        <f t="shared" si="21"/>
        <v>20550.431999999997</v>
      </c>
      <c r="L164" s="13">
        <v>29256</v>
      </c>
      <c r="M164" s="13">
        <f t="shared" si="22"/>
        <v>16880.712</v>
      </c>
    </row>
    <row r="165" spans="1:13">
      <c r="A165" s="2">
        <v>7375</v>
      </c>
      <c r="B165" s="2" t="s">
        <v>7637</v>
      </c>
      <c r="C165" s="62" t="s">
        <v>6397</v>
      </c>
      <c r="D165" s="2" t="s">
        <v>7396</v>
      </c>
      <c r="E165" s="2" t="s">
        <v>6505</v>
      </c>
      <c r="F165" s="2" t="s">
        <v>7716</v>
      </c>
      <c r="G165" s="2" t="s">
        <v>7736</v>
      </c>
      <c r="H165" s="13">
        <v>23841</v>
      </c>
      <c r="I165" s="13">
        <f t="shared" si="20"/>
        <v>13756.257</v>
      </c>
      <c r="J165" s="13">
        <v>21179</v>
      </c>
      <c r="K165" s="13">
        <f t="shared" si="21"/>
        <v>12220.282999999999</v>
      </c>
      <c r="L165" s="13">
        <v>21785</v>
      </c>
      <c r="M165" s="13">
        <f t="shared" si="22"/>
        <v>12569.945</v>
      </c>
    </row>
    <row r="166" spans="1:13">
      <c r="A166" s="2">
        <v>7376</v>
      </c>
      <c r="B166" s="2" t="s">
        <v>7637</v>
      </c>
      <c r="C166" s="62" t="s">
        <v>6397</v>
      </c>
      <c r="D166" s="2" t="s">
        <v>7396</v>
      </c>
      <c r="E166" s="2" t="s">
        <v>6505</v>
      </c>
      <c r="F166" s="2" t="s">
        <v>7716</v>
      </c>
      <c r="G166" s="2" t="s">
        <v>7736</v>
      </c>
      <c r="H166" s="13">
        <v>2458</v>
      </c>
      <c r="I166" s="13">
        <f t="shared" si="20"/>
        <v>1418.2659999999998</v>
      </c>
      <c r="J166" s="13">
        <v>1831</v>
      </c>
      <c r="K166" s="13">
        <f t="shared" si="21"/>
        <v>1056.4869999999999</v>
      </c>
      <c r="L166" s="13">
        <v>1884</v>
      </c>
      <c r="M166" s="13">
        <f t="shared" si="22"/>
        <v>1087.068</v>
      </c>
    </row>
    <row r="167" spans="1:13">
      <c r="A167" s="2">
        <v>9480</v>
      </c>
      <c r="B167" s="2" t="s">
        <v>7637</v>
      </c>
      <c r="C167" s="62" t="s">
        <v>6397</v>
      </c>
      <c r="D167" s="2" t="s">
        <v>5261</v>
      </c>
      <c r="E167" s="2" t="s">
        <v>6567</v>
      </c>
      <c r="F167" s="2" t="s">
        <v>7742</v>
      </c>
      <c r="G167" s="2" t="s">
        <v>5262</v>
      </c>
      <c r="H167" s="13">
        <v>36780</v>
      </c>
      <c r="I167" s="13">
        <f t="shared" si="20"/>
        <v>21222.059999999998</v>
      </c>
      <c r="J167" s="13">
        <v>35950</v>
      </c>
      <c r="K167" s="13">
        <f t="shared" si="21"/>
        <v>20743.149999999998</v>
      </c>
      <c r="L167" s="13">
        <v>34380</v>
      </c>
      <c r="M167" s="13">
        <f t="shared" si="22"/>
        <v>19837.259999999998</v>
      </c>
    </row>
    <row r="168" spans="1:13">
      <c r="A168" s="2">
        <v>10749</v>
      </c>
      <c r="B168" s="2" t="s">
        <v>7637</v>
      </c>
      <c r="C168" s="62" t="s">
        <v>6397</v>
      </c>
      <c r="D168" s="2" t="s">
        <v>7398</v>
      </c>
      <c r="E168" s="2" t="s">
        <v>6604</v>
      </c>
      <c r="F168" s="2" t="s">
        <v>5268</v>
      </c>
      <c r="G168" s="2" t="s">
        <v>5293</v>
      </c>
      <c r="H168" s="13">
        <v>36932</v>
      </c>
      <c r="I168" s="13">
        <f t="shared" si="20"/>
        <v>21309.763999999999</v>
      </c>
      <c r="J168" s="13">
        <v>19521</v>
      </c>
      <c r="K168" s="13">
        <f t="shared" si="21"/>
        <v>11263.616999999998</v>
      </c>
      <c r="L168" s="13">
        <v>11661</v>
      </c>
      <c r="M168" s="13">
        <f t="shared" si="22"/>
        <v>6728.3969999999999</v>
      </c>
    </row>
    <row r="169" spans="1:13">
      <c r="A169" s="2">
        <v>11289</v>
      </c>
      <c r="B169" s="2" t="s">
        <v>7637</v>
      </c>
      <c r="C169" s="62" t="s">
        <v>6397</v>
      </c>
      <c r="D169" s="2" t="s">
        <v>7401</v>
      </c>
      <c r="E169" s="2" t="s">
        <v>6610</v>
      </c>
      <c r="F169" s="2" t="s">
        <v>7639</v>
      </c>
      <c r="G169" s="2" t="s">
        <v>5296</v>
      </c>
      <c r="H169" s="13">
        <v>78414</v>
      </c>
      <c r="I169" s="13">
        <f t="shared" si="20"/>
        <v>45244.877999999997</v>
      </c>
      <c r="J169" s="13">
        <v>79925</v>
      </c>
      <c r="K169" s="13">
        <f t="shared" si="21"/>
        <v>46116.724999999999</v>
      </c>
      <c r="L169" s="13">
        <v>79914</v>
      </c>
      <c r="M169" s="13">
        <f t="shared" si="22"/>
        <v>46110.377999999997</v>
      </c>
    </row>
    <row r="170" spans="1:13">
      <c r="A170" s="2">
        <v>12214</v>
      </c>
      <c r="B170" s="2" t="s">
        <v>7637</v>
      </c>
      <c r="C170" s="62" t="s">
        <v>6397</v>
      </c>
      <c r="D170" s="2" t="s">
        <v>7403</v>
      </c>
      <c r="E170" s="2" t="s">
        <v>6633</v>
      </c>
      <c r="F170" s="2" t="s">
        <v>5300</v>
      </c>
      <c r="G170" s="2" t="s">
        <v>5305</v>
      </c>
      <c r="H170" s="13">
        <v>84460</v>
      </c>
      <c r="I170" s="13">
        <f t="shared" si="20"/>
        <v>48733.42</v>
      </c>
      <c r="J170" s="13">
        <v>85352</v>
      </c>
      <c r="K170" s="13">
        <f t="shared" si="21"/>
        <v>49248.103999999999</v>
      </c>
      <c r="L170" s="13">
        <v>84855</v>
      </c>
      <c r="M170" s="13">
        <f t="shared" si="22"/>
        <v>48961.334999999999</v>
      </c>
    </row>
    <row r="171" spans="1:13">
      <c r="A171" s="2">
        <v>16011</v>
      </c>
      <c r="B171" s="2" t="s">
        <v>7637</v>
      </c>
      <c r="C171" s="62" t="s">
        <v>6397</v>
      </c>
      <c r="D171" s="2" t="s">
        <v>7405</v>
      </c>
      <c r="E171" s="2" t="s">
        <v>6692</v>
      </c>
      <c r="F171" s="2" t="s">
        <v>5344</v>
      </c>
      <c r="G171" s="2" t="s">
        <v>5345</v>
      </c>
      <c r="H171" s="13">
        <v>40825</v>
      </c>
      <c r="I171" s="13">
        <f t="shared" si="20"/>
        <v>23556.024999999998</v>
      </c>
      <c r="J171" s="13">
        <v>36836</v>
      </c>
      <c r="K171" s="13">
        <f t="shared" si="21"/>
        <v>21254.371999999999</v>
      </c>
      <c r="L171" s="13">
        <v>25205</v>
      </c>
      <c r="M171" s="13">
        <f t="shared" si="22"/>
        <v>14543.284999999998</v>
      </c>
    </row>
    <row r="172" spans="1:13">
      <c r="A172" s="2">
        <v>16012</v>
      </c>
      <c r="B172" s="2" t="s">
        <v>7637</v>
      </c>
      <c r="C172" s="62" t="s">
        <v>6397</v>
      </c>
      <c r="D172" s="2" t="s">
        <v>7405</v>
      </c>
      <c r="E172" s="2" t="s">
        <v>6693</v>
      </c>
      <c r="F172" s="2" t="s">
        <v>5344</v>
      </c>
      <c r="G172" s="2" t="s">
        <v>5345</v>
      </c>
      <c r="H172" s="13">
        <v>5919</v>
      </c>
      <c r="I172" s="13">
        <f t="shared" si="20"/>
        <v>3415.2629999999999</v>
      </c>
      <c r="J172" s="13">
        <v>6226</v>
      </c>
      <c r="K172" s="13">
        <f t="shared" si="21"/>
        <v>3592.4019999999996</v>
      </c>
      <c r="L172" s="13">
        <v>7022</v>
      </c>
      <c r="M172" s="13">
        <f t="shared" si="22"/>
        <v>4051.6939999999995</v>
      </c>
    </row>
    <row r="173" spans="1:13">
      <c r="A173" s="2">
        <v>16013</v>
      </c>
      <c r="B173" s="2" t="s">
        <v>7637</v>
      </c>
      <c r="C173" s="62" t="s">
        <v>6397</v>
      </c>
      <c r="D173" s="2" t="s">
        <v>7405</v>
      </c>
      <c r="E173" s="2" t="s">
        <v>6692</v>
      </c>
      <c r="F173" s="2" t="s">
        <v>5344</v>
      </c>
      <c r="G173" s="2" t="s">
        <v>5345</v>
      </c>
      <c r="H173" s="13">
        <v>9712</v>
      </c>
      <c r="I173" s="13">
        <f t="shared" si="20"/>
        <v>5603.8239999999996</v>
      </c>
      <c r="J173" s="13">
        <v>20795</v>
      </c>
      <c r="K173" s="13">
        <f t="shared" si="21"/>
        <v>11998.714999999998</v>
      </c>
      <c r="L173" s="13">
        <v>12948</v>
      </c>
      <c r="M173" s="13">
        <f t="shared" si="22"/>
        <v>7470.9959999999992</v>
      </c>
    </row>
    <row r="174" spans="1:13">
      <c r="A174" s="2">
        <v>18647</v>
      </c>
      <c r="B174" s="2" t="s">
        <v>7637</v>
      </c>
      <c r="C174" s="62" t="s">
        <v>6397</v>
      </c>
      <c r="D174" s="2" t="s">
        <v>5381</v>
      </c>
      <c r="E174" s="2" t="s">
        <v>6736</v>
      </c>
      <c r="F174" s="2" t="s">
        <v>7742</v>
      </c>
      <c r="G174" s="2" t="s">
        <v>5382</v>
      </c>
      <c r="H174" s="13">
        <v>15736</v>
      </c>
      <c r="I174" s="13">
        <f t="shared" si="20"/>
        <v>9079.6719999999987</v>
      </c>
      <c r="J174" s="13">
        <v>13295</v>
      </c>
      <c r="K174" s="13">
        <f t="shared" si="21"/>
        <v>7671.2149999999992</v>
      </c>
      <c r="L174" s="13">
        <v>10344</v>
      </c>
      <c r="M174" s="13">
        <f t="shared" si="22"/>
        <v>5968.4879999999994</v>
      </c>
    </row>
    <row r="175" spans="1:13">
      <c r="A175" s="2">
        <v>18648</v>
      </c>
      <c r="B175" s="2" t="s">
        <v>7637</v>
      </c>
      <c r="C175" s="62" t="s">
        <v>6397</v>
      </c>
      <c r="D175" s="2" t="s">
        <v>5381</v>
      </c>
      <c r="E175" s="2" t="s">
        <v>6736</v>
      </c>
      <c r="F175" s="2" t="s">
        <v>7742</v>
      </c>
      <c r="G175" s="2" t="s">
        <v>5382</v>
      </c>
      <c r="H175" s="13">
        <v>48310</v>
      </c>
      <c r="I175" s="13">
        <f t="shared" si="20"/>
        <v>27874.87</v>
      </c>
      <c r="J175" s="13">
        <v>36642</v>
      </c>
      <c r="K175" s="13">
        <f t="shared" si="21"/>
        <v>21142.433999999997</v>
      </c>
      <c r="L175" s="13">
        <v>31959</v>
      </c>
      <c r="M175" s="13">
        <f t="shared" si="22"/>
        <v>18440.342999999997</v>
      </c>
    </row>
    <row r="176" spans="1:13">
      <c r="A176" s="2">
        <v>20323</v>
      </c>
      <c r="B176" s="2" t="s">
        <v>7637</v>
      </c>
      <c r="C176" s="62" t="s">
        <v>6397</v>
      </c>
      <c r="D176" s="2" t="s">
        <v>5397</v>
      </c>
      <c r="E176" s="2" t="s">
        <v>6761</v>
      </c>
      <c r="F176" s="2" t="s">
        <v>5331</v>
      </c>
      <c r="G176" s="2" t="s">
        <v>5345</v>
      </c>
      <c r="H176" s="13">
        <v>47547</v>
      </c>
      <c r="I176" s="13">
        <f t="shared" si="20"/>
        <v>27434.618999999999</v>
      </c>
      <c r="J176" s="13">
        <v>51522</v>
      </c>
      <c r="K176" s="13">
        <f t="shared" si="21"/>
        <v>29728.194</v>
      </c>
      <c r="L176" s="13">
        <v>40764</v>
      </c>
      <c r="M176" s="13">
        <f t="shared" si="22"/>
        <v>23520.827999999998</v>
      </c>
    </row>
    <row r="177" spans="1:13">
      <c r="A177" s="2">
        <v>20324</v>
      </c>
      <c r="B177" s="2" t="s">
        <v>7637</v>
      </c>
      <c r="C177" s="62" t="s">
        <v>6397</v>
      </c>
      <c r="D177" s="2" t="s">
        <v>5397</v>
      </c>
      <c r="E177" s="2" t="s">
        <v>6762</v>
      </c>
      <c r="F177" s="2" t="s">
        <v>5331</v>
      </c>
      <c r="G177" s="2" t="s">
        <v>5345</v>
      </c>
      <c r="H177" s="13">
        <v>193</v>
      </c>
      <c r="I177" s="13">
        <f t="shared" si="20"/>
        <v>111.36099999999999</v>
      </c>
      <c r="J177" s="13">
        <v>625</v>
      </c>
      <c r="K177" s="13">
        <f t="shared" si="21"/>
        <v>360.625</v>
      </c>
      <c r="L177" s="13">
        <v>236</v>
      </c>
      <c r="M177" s="13">
        <f t="shared" si="22"/>
        <v>136.172</v>
      </c>
    </row>
    <row r="178" spans="1:13">
      <c r="A178" s="2">
        <v>20325</v>
      </c>
      <c r="B178" s="2" t="s">
        <v>7637</v>
      </c>
      <c r="C178" s="62" t="s">
        <v>6397</v>
      </c>
      <c r="D178" s="2" t="s">
        <v>5397</v>
      </c>
      <c r="E178" s="2" t="s">
        <v>6763</v>
      </c>
      <c r="F178" s="2" t="s">
        <v>5331</v>
      </c>
      <c r="G178" s="2" t="s">
        <v>5345</v>
      </c>
      <c r="H178" s="13">
        <v>217</v>
      </c>
      <c r="I178" s="13">
        <f t="shared" si="20"/>
        <v>125.20899999999999</v>
      </c>
      <c r="J178" s="13">
        <v>275</v>
      </c>
      <c r="K178" s="13">
        <f t="shared" si="21"/>
        <v>158.67499999999998</v>
      </c>
      <c r="L178" s="13">
        <v>372</v>
      </c>
      <c r="M178" s="13">
        <f t="shared" si="22"/>
        <v>214.64399999999998</v>
      </c>
    </row>
    <row r="179" spans="1:13">
      <c r="A179" s="2">
        <v>20326</v>
      </c>
      <c r="B179" s="2" t="s">
        <v>7637</v>
      </c>
      <c r="C179" s="62" t="s">
        <v>6397</v>
      </c>
      <c r="D179" s="2" t="s">
        <v>5397</v>
      </c>
      <c r="E179" s="2" t="s">
        <v>6764</v>
      </c>
      <c r="F179" s="2" t="s">
        <v>5331</v>
      </c>
      <c r="G179" s="2" t="s">
        <v>5345</v>
      </c>
      <c r="H179" s="13">
        <v>2296</v>
      </c>
      <c r="I179" s="13">
        <f t="shared" si="20"/>
        <v>1324.7919999999999</v>
      </c>
      <c r="J179" s="13">
        <v>2662</v>
      </c>
      <c r="K179" s="13">
        <f t="shared" si="21"/>
        <v>1535.9739999999999</v>
      </c>
      <c r="L179" s="13">
        <v>2551</v>
      </c>
      <c r="M179" s="13">
        <f t="shared" si="22"/>
        <v>1471.9269999999999</v>
      </c>
    </row>
    <row r="180" spans="1:13">
      <c r="A180" s="2">
        <v>27899</v>
      </c>
      <c r="B180" s="2" t="s">
        <v>7637</v>
      </c>
      <c r="C180" s="62" t="s">
        <v>6393</v>
      </c>
      <c r="D180" s="2" t="s">
        <v>6310</v>
      </c>
      <c r="E180" s="2" t="s">
        <v>6566</v>
      </c>
      <c r="F180" s="2" t="s">
        <v>7742</v>
      </c>
      <c r="G180" s="2" t="s">
        <v>5262</v>
      </c>
      <c r="H180" s="13">
        <v>9498</v>
      </c>
      <c r="I180" s="13">
        <f t="shared" si="20"/>
        <v>5480.3459999999995</v>
      </c>
      <c r="J180" s="13">
        <v>8140</v>
      </c>
      <c r="K180" s="13">
        <f t="shared" si="21"/>
        <v>4696.78</v>
      </c>
      <c r="L180" s="13">
        <v>8734</v>
      </c>
      <c r="M180" s="13">
        <f t="shared" si="22"/>
        <v>5039.518</v>
      </c>
    </row>
    <row r="181" spans="1:13">
      <c r="A181" s="2">
        <v>50085</v>
      </c>
      <c r="B181" s="2" t="s">
        <v>7637</v>
      </c>
      <c r="C181" s="62" t="s">
        <v>6393</v>
      </c>
      <c r="D181" s="2" t="s">
        <v>7599</v>
      </c>
      <c r="E181" s="2" t="s">
        <v>7152</v>
      </c>
      <c r="F181" s="2" t="s">
        <v>7639</v>
      </c>
      <c r="G181" s="2" t="s">
        <v>7235</v>
      </c>
      <c r="H181" s="13">
        <v>136917</v>
      </c>
      <c r="I181" s="13">
        <f t="shared" si="20"/>
        <v>79001.108999999997</v>
      </c>
      <c r="J181" s="13">
        <v>122808</v>
      </c>
      <c r="K181" s="13">
        <f t="shared" si="21"/>
        <v>70860.216</v>
      </c>
      <c r="L181" s="13">
        <v>129905</v>
      </c>
      <c r="M181" s="13">
        <f t="shared" si="22"/>
        <v>74955.184999999998</v>
      </c>
    </row>
    <row r="182" spans="1:13">
      <c r="A182" s="2">
        <v>50180</v>
      </c>
      <c r="B182" s="2" t="s">
        <v>7637</v>
      </c>
      <c r="C182" s="62" t="s">
        <v>6393</v>
      </c>
      <c r="D182" s="2" t="s">
        <v>6346</v>
      </c>
      <c r="E182" s="2" t="s">
        <v>6604</v>
      </c>
      <c r="F182" s="2" t="s">
        <v>5268</v>
      </c>
      <c r="G182" s="2" t="s">
        <v>5293</v>
      </c>
      <c r="H182" s="13">
        <v>159731</v>
      </c>
      <c r="I182" s="13">
        <f t="shared" si="20"/>
        <v>92164.786999999997</v>
      </c>
      <c r="J182" s="13">
        <v>145902</v>
      </c>
      <c r="K182" s="13">
        <f t="shared" si="21"/>
        <v>84185.453999999998</v>
      </c>
      <c r="L182" s="13">
        <v>131407</v>
      </c>
      <c r="M182" s="13">
        <f t="shared" si="22"/>
        <v>75821.838999999993</v>
      </c>
    </row>
    <row r="183" spans="1:13">
      <c r="A183" s="2">
        <v>50210</v>
      </c>
      <c r="B183" s="2" t="s">
        <v>7637</v>
      </c>
      <c r="C183" s="62" t="s">
        <v>6393</v>
      </c>
      <c r="D183" s="2" t="s">
        <v>6350</v>
      </c>
      <c r="E183" s="2" t="s">
        <v>7164</v>
      </c>
      <c r="F183" s="2" t="s">
        <v>7639</v>
      </c>
      <c r="G183" s="2" t="s">
        <v>7247</v>
      </c>
      <c r="H183" s="13">
        <v>105690</v>
      </c>
      <c r="I183" s="13">
        <f t="shared" si="20"/>
        <v>60983.13</v>
      </c>
      <c r="J183" s="13">
        <v>117440</v>
      </c>
      <c r="K183" s="13">
        <f t="shared" si="21"/>
        <v>67762.87999999999</v>
      </c>
      <c r="L183" s="13">
        <v>121099</v>
      </c>
      <c r="M183" s="13">
        <f t="shared" si="22"/>
        <v>69874.122999999992</v>
      </c>
    </row>
    <row r="184" spans="1:13">
      <c r="A184" s="2">
        <v>50243</v>
      </c>
      <c r="B184" s="2" t="s">
        <v>7637</v>
      </c>
      <c r="C184" s="62" t="s">
        <v>6393</v>
      </c>
      <c r="D184" s="2" t="s">
        <v>6355</v>
      </c>
      <c r="E184" s="2" t="s">
        <v>7168</v>
      </c>
      <c r="F184" s="2" t="s">
        <v>7639</v>
      </c>
      <c r="G184" s="2" t="s">
        <v>7227</v>
      </c>
      <c r="H184" s="13">
        <v>161626</v>
      </c>
      <c r="I184" s="13">
        <f t="shared" si="20"/>
        <v>93258.20199999999</v>
      </c>
      <c r="J184" s="13">
        <v>151633</v>
      </c>
      <c r="K184" s="13">
        <f t="shared" si="21"/>
        <v>87492.240999999995</v>
      </c>
      <c r="L184" s="13">
        <v>155024</v>
      </c>
      <c r="M184" s="13">
        <f t="shared" si="22"/>
        <v>89448.847999999998</v>
      </c>
    </row>
    <row r="185" spans="1:13">
      <c r="A185" s="2">
        <v>50320</v>
      </c>
      <c r="B185" s="2" t="s">
        <v>7637</v>
      </c>
      <c r="C185" s="62" t="s">
        <v>6393</v>
      </c>
      <c r="D185" s="2" t="s">
        <v>6361</v>
      </c>
      <c r="E185" s="2" t="s">
        <v>7176</v>
      </c>
      <c r="F185" s="2" t="s">
        <v>7639</v>
      </c>
      <c r="G185" s="2" t="s">
        <v>7272</v>
      </c>
      <c r="H185" s="13">
        <v>69892</v>
      </c>
      <c r="I185" s="13">
        <f t="shared" si="20"/>
        <v>40327.683999999994</v>
      </c>
      <c r="J185" s="13">
        <v>82581</v>
      </c>
      <c r="K185" s="13">
        <f t="shared" si="21"/>
        <v>47649.236999999994</v>
      </c>
      <c r="L185" s="13">
        <v>84662</v>
      </c>
      <c r="M185" s="13">
        <f t="shared" si="22"/>
        <v>48849.973999999995</v>
      </c>
    </row>
    <row r="186" spans="1:13">
      <c r="A186" s="2">
        <v>50338</v>
      </c>
      <c r="B186" s="2" t="s">
        <v>7637</v>
      </c>
      <c r="C186" s="62" t="s">
        <v>6393</v>
      </c>
      <c r="D186" s="2" t="s">
        <v>6364</v>
      </c>
      <c r="E186" s="2" t="s">
        <v>7179</v>
      </c>
      <c r="F186" s="2" t="s">
        <v>5415</v>
      </c>
      <c r="G186" s="2" t="s">
        <v>6365</v>
      </c>
      <c r="H186" s="13">
        <v>111232</v>
      </c>
      <c r="I186" s="13">
        <f t="shared" si="20"/>
        <v>64180.863999999994</v>
      </c>
      <c r="J186" s="13">
        <v>95142</v>
      </c>
      <c r="K186" s="13">
        <f t="shared" si="21"/>
        <v>54896.933999999994</v>
      </c>
      <c r="L186" s="13">
        <v>94974</v>
      </c>
      <c r="M186" s="13">
        <f t="shared" si="22"/>
        <v>54799.997999999992</v>
      </c>
    </row>
    <row r="187" spans="1:13">
      <c r="A187" s="2">
        <v>50396</v>
      </c>
      <c r="B187" s="2" t="s">
        <v>7637</v>
      </c>
      <c r="C187" s="62" t="s">
        <v>6393</v>
      </c>
      <c r="D187" s="2" t="s">
        <v>6310</v>
      </c>
      <c r="E187" s="2" t="s">
        <v>6566</v>
      </c>
      <c r="F187" s="2" t="s">
        <v>7742</v>
      </c>
      <c r="G187" s="2" t="s">
        <v>5262</v>
      </c>
      <c r="H187" s="13">
        <v>99767</v>
      </c>
      <c r="I187" s="13">
        <f t="shared" si="20"/>
        <v>57565.558999999994</v>
      </c>
      <c r="J187" s="13">
        <v>100779</v>
      </c>
      <c r="K187" s="13">
        <f t="shared" si="21"/>
        <v>58149.482999999993</v>
      </c>
      <c r="L187" s="13">
        <v>89902</v>
      </c>
      <c r="M187" s="13">
        <f t="shared" si="22"/>
        <v>51873.453999999998</v>
      </c>
    </row>
    <row r="188" spans="1:13">
      <c r="A188" s="2">
        <v>50403</v>
      </c>
      <c r="B188" s="2" t="s">
        <v>7637</v>
      </c>
      <c r="C188" s="62" t="s">
        <v>6393</v>
      </c>
      <c r="D188" s="2" t="s">
        <v>7284</v>
      </c>
      <c r="E188" s="2" t="s">
        <v>7185</v>
      </c>
      <c r="F188" s="2" t="s">
        <v>5321</v>
      </c>
      <c r="G188" s="2" t="s">
        <v>5455</v>
      </c>
      <c r="H188" s="13">
        <v>70566</v>
      </c>
      <c r="I188" s="13">
        <f t="shared" si="20"/>
        <v>40716.581999999995</v>
      </c>
      <c r="J188" s="13">
        <v>58027</v>
      </c>
      <c r="K188" s="13">
        <f t="shared" si="21"/>
        <v>33481.578999999998</v>
      </c>
      <c r="L188" s="13">
        <v>50087</v>
      </c>
      <c r="M188" s="13">
        <f t="shared" si="22"/>
        <v>28900.198999999997</v>
      </c>
    </row>
    <row r="189" spans="1:13" ht="13.5" thickBot="1">
      <c r="A189" s="56"/>
      <c r="B189" s="56"/>
      <c r="C189" s="104" t="s">
        <v>6380</v>
      </c>
      <c r="D189" s="56"/>
      <c r="E189" s="56"/>
      <c r="F189" s="56"/>
      <c r="G189" s="56"/>
      <c r="H189" s="105">
        <f t="shared" ref="H189:M189" si="23">SUM(H159:H188)</f>
        <v>1453049</v>
      </c>
      <c r="I189" s="105">
        <f t="shared" si="23"/>
        <v>838409.27300000004</v>
      </c>
      <c r="J189" s="105">
        <f t="shared" si="23"/>
        <v>1388132</v>
      </c>
      <c r="K189" s="105">
        <f t="shared" si="23"/>
        <v>800952.16399999999</v>
      </c>
      <c r="L189" s="105">
        <f t="shared" si="23"/>
        <v>1312806</v>
      </c>
      <c r="M189" s="105">
        <f t="shared" si="23"/>
        <v>757489.06200000003</v>
      </c>
    </row>
    <row r="190" spans="1:13">
      <c r="A190" s="2"/>
      <c r="B190" s="2"/>
      <c r="C190" s="62"/>
      <c r="D190" s="2"/>
      <c r="E190" s="2"/>
      <c r="F190" s="2"/>
      <c r="G190" s="2"/>
      <c r="H190" s="13"/>
      <c r="I190" s="13"/>
      <c r="J190" s="13"/>
      <c r="K190" s="13"/>
      <c r="L190" s="13"/>
      <c r="M190" s="13"/>
    </row>
    <row r="191" spans="1:13">
      <c r="A191" s="2">
        <v>1490</v>
      </c>
      <c r="B191" s="2" t="s">
        <v>7637</v>
      </c>
      <c r="C191" s="62" t="s">
        <v>6391</v>
      </c>
      <c r="D191" s="2" t="s">
        <v>7654</v>
      </c>
      <c r="E191" s="2" t="s">
        <v>6430</v>
      </c>
      <c r="F191" s="2" t="s">
        <v>7639</v>
      </c>
      <c r="G191" s="2"/>
      <c r="H191" s="13">
        <v>8590</v>
      </c>
      <c r="I191" s="13">
        <f>H191*0.577</f>
        <v>4956.4299999999994</v>
      </c>
      <c r="J191" s="13">
        <v>7978</v>
      </c>
      <c r="K191" s="13">
        <f>J191*0.577</f>
        <v>4603.3059999999996</v>
      </c>
      <c r="L191" s="13">
        <v>7312</v>
      </c>
      <c r="M191" s="13">
        <f>L191*0.577</f>
        <v>4219.0239999999994</v>
      </c>
    </row>
    <row r="192" spans="1:13">
      <c r="A192" s="2">
        <v>1504</v>
      </c>
      <c r="B192" s="2" t="s">
        <v>7637</v>
      </c>
      <c r="C192" s="62" t="s">
        <v>6391</v>
      </c>
      <c r="D192" s="2" t="s">
        <v>7654</v>
      </c>
      <c r="E192" s="2" t="s">
        <v>6431</v>
      </c>
      <c r="F192" s="2" t="s">
        <v>7639</v>
      </c>
      <c r="G192" s="2"/>
      <c r="H192" s="13">
        <v>5602</v>
      </c>
      <c r="I192" s="13">
        <f t="shared" ref="I192:I210" si="24">H192*0.577</f>
        <v>3232.3539999999998</v>
      </c>
      <c r="J192" s="13">
        <v>4719</v>
      </c>
      <c r="K192" s="13">
        <f t="shared" ref="K192:K211" si="25">J192*0.577</f>
        <v>2722.8629999999998</v>
      </c>
      <c r="L192" s="13">
        <v>4447</v>
      </c>
      <c r="M192" s="13">
        <f t="shared" ref="M192:M211" si="26">L192*0.577</f>
        <v>2565.9189999999999</v>
      </c>
    </row>
    <row r="193" spans="1:13">
      <c r="A193" s="2">
        <v>2572</v>
      </c>
      <c r="B193" s="2" t="s">
        <v>7637</v>
      </c>
      <c r="C193" s="62" t="s">
        <v>6391</v>
      </c>
      <c r="D193" s="2" t="s">
        <v>7654</v>
      </c>
      <c r="E193" s="2" t="s">
        <v>6440</v>
      </c>
      <c r="F193" s="2" t="s">
        <v>7639</v>
      </c>
      <c r="G193" s="2"/>
      <c r="H193" s="13">
        <v>11404</v>
      </c>
      <c r="I193" s="13">
        <f t="shared" si="24"/>
        <v>6580.1079999999993</v>
      </c>
      <c r="J193" s="13">
        <v>8221</v>
      </c>
      <c r="K193" s="13">
        <f t="shared" si="25"/>
        <v>4743.5169999999998</v>
      </c>
      <c r="L193" s="13">
        <v>11047</v>
      </c>
      <c r="M193" s="13">
        <f t="shared" si="26"/>
        <v>6374.1189999999997</v>
      </c>
    </row>
    <row r="194" spans="1:13">
      <c r="A194" s="2">
        <v>2914</v>
      </c>
      <c r="B194" s="2" t="s">
        <v>7637</v>
      </c>
      <c r="C194" s="62" t="s">
        <v>6391</v>
      </c>
      <c r="D194" s="2" t="s">
        <v>7671</v>
      </c>
      <c r="E194" s="2" t="s">
        <v>6444</v>
      </c>
      <c r="F194" s="2" t="s">
        <v>7639</v>
      </c>
      <c r="G194" s="2" t="s">
        <v>7243</v>
      </c>
      <c r="H194" s="13">
        <v>50159</v>
      </c>
      <c r="I194" s="13">
        <f t="shared" si="24"/>
        <v>28941.742999999999</v>
      </c>
      <c r="J194" s="13">
        <v>52859</v>
      </c>
      <c r="K194" s="13">
        <f t="shared" si="25"/>
        <v>30499.642999999996</v>
      </c>
      <c r="L194" s="13">
        <v>48347</v>
      </c>
      <c r="M194" s="13">
        <f t="shared" si="26"/>
        <v>27896.218999999997</v>
      </c>
    </row>
    <row r="195" spans="1:13">
      <c r="A195" s="2">
        <v>2939</v>
      </c>
      <c r="B195" s="2" t="s">
        <v>7594</v>
      </c>
      <c r="C195" s="62" t="s">
        <v>6391</v>
      </c>
      <c r="D195" s="2" t="s">
        <v>7672</v>
      </c>
      <c r="E195" s="2" t="s">
        <v>6445</v>
      </c>
      <c r="F195" s="2" t="s">
        <v>7639</v>
      </c>
      <c r="G195" s="2" t="s">
        <v>7264</v>
      </c>
      <c r="H195" s="13">
        <v>2746</v>
      </c>
      <c r="I195" s="13">
        <f t="shared" si="24"/>
        <v>1584.4419999999998</v>
      </c>
      <c r="J195" s="13">
        <v>3407</v>
      </c>
      <c r="K195" s="13">
        <f t="shared" si="25"/>
        <v>1965.8389999999999</v>
      </c>
      <c r="L195" s="13">
        <v>4595</v>
      </c>
      <c r="M195" s="13">
        <f t="shared" si="26"/>
        <v>2651.3149999999996</v>
      </c>
    </row>
    <row r="196" spans="1:13">
      <c r="A196" s="2">
        <v>3888</v>
      </c>
      <c r="B196" s="2" t="s">
        <v>7637</v>
      </c>
      <c r="C196" s="62" t="s">
        <v>6391</v>
      </c>
      <c r="D196" s="2" t="s">
        <v>7689</v>
      </c>
      <c r="E196" s="2" t="s">
        <v>6461</v>
      </c>
      <c r="F196" s="2" t="s">
        <v>7639</v>
      </c>
      <c r="G196" s="2" t="s">
        <v>7240</v>
      </c>
      <c r="H196" s="13">
        <v>22955</v>
      </c>
      <c r="I196" s="13">
        <f t="shared" si="24"/>
        <v>13245.035</v>
      </c>
      <c r="J196" s="13">
        <v>25695</v>
      </c>
      <c r="K196" s="13">
        <f t="shared" si="25"/>
        <v>14826.014999999999</v>
      </c>
      <c r="L196" s="13">
        <v>20601</v>
      </c>
      <c r="M196" s="13">
        <f t="shared" si="26"/>
        <v>11886.776999999998</v>
      </c>
    </row>
    <row r="197" spans="1:13">
      <c r="A197" s="2">
        <v>5505</v>
      </c>
      <c r="B197" s="2" t="s">
        <v>7637</v>
      </c>
      <c r="C197" s="62" t="s">
        <v>6391</v>
      </c>
      <c r="D197" s="2" t="s">
        <v>7702</v>
      </c>
      <c r="E197" s="2" t="s">
        <v>6474</v>
      </c>
      <c r="F197" s="2" t="s">
        <v>7639</v>
      </c>
      <c r="G197" s="2" t="s">
        <v>7199</v>
      </c>
      <c r="H197" s="13">
        <v>51120</v>
      </c>
      <c r="I197" s="13">
        <f t="shared" si="24"/>
        <v>29496.239999999998</v>
      </c>
      <c r="J197" s="13">
        <v>49690</v>
      </c>
      <c r="K197" s="13">
        <f t="shared" si="25"/>
        <v>28671.129999999997</v>
      </c>
      <c r="L197" s="13">
        <v>46820</v>
      </c>
      <c r="M197" s="13">
        <f t="shared" si="26"/>
        <v>27015.14</v>
      </c>
    </row>
    <row r="198" spans="1:13">
      <c r="A198" s="2">
        <v>5832</v>
      </c>
      <c r="B198" s="2" t="s">
        <v>7637</v>
      </c>
      <c r="C198" s="62" t="s">
        <v>6391</v>
      </c>
      <c r="D198" s="2" t="s">
        <v>7707</v>
      </c>
      <c r="E198" s="2" t="s">
        <v>6480</v>
      </c>
      <c r="F198" s="2" t="s">
        <v>7639</v>
      </c>
      <c r="G198" s="2" t="s">
        <v>7708</v>
      </c>
      <c r="H198" s="13">
        <v>11668</v>
      </c>
      <c r="I198" s="13">
        <f t="shared" si="24"/>
        <v>6732.4359999999997</v>
      </c>
      <c r="J198" s="13">
        <v>10754</v>
      </c>
      <c r="K198" s="13">
        <f t="shared" si="25"/>
        <v>6205.058</v>
      </c>
      <c r="L198" s="13">
        <v>10674</v>
      </c>
      <c r="M198" s="13">
        <f t="shared" si="26"/>
        <v>6158.8979999999992</v>
      </c>
    </row>
    <row r="199" spans="1:13">
      <c r="A199" s="2">
        <v>5833</v>
      </c>
      <c r="B199" s="2" t="s">
        <v>7637</v>
      </c>
      <c r="C199" s="62" t="s">
        <v>6391</v>
      </c>
      <c r="D199" s="2" t="s">
        <v>7707</v>
      </c>
      <c r="E199" s="2" t="s">
        <v>6480</v>
      </c>
      <c r="F199" s="2" t="s">
        <v>7639</v>
      </c>
      <c r="G199" s="2" t="s">
        <v>7708</v>
      </c>
      <c r="H199" s="13">
        <v>6047</v>
      </c>
      <c r="I199" s="13">
        <f t="shared" si="24"/>
        <v>3489.1189999999997</v>
      </c>
      <c r="J199" s="13">
        <v>6073</v>
      </c>
      <c r="K199" s="13">
        <f t="shared" si="25"/>
        <v>3504.1209999999996</v>
      </c>
      <c r="L199" s="13">
        <v>5996</v>
      </c>
      <c r="M199" s="13">
        <f t="shared" si="26"/>
        <v>3459.6919999999996</v>
      </c>
    </row>
    <row r="200" spans="1:13">
      <c r="A200" s="2">
        <v>10096</v>
      </c>
      <c r="B200" s="2" t="s">
        <v>7637</v>
      </c>
      <c r="C200" s="62" t="s">
        <v>6391</v>
      </c>
      <c r="D200" s="2" t="s">
        <v>5273</v>
      </c>
      <c r="E200" s="2" t="s">
        <v>6578</v>
      </c>
      <c r="F200" s="2" t="s">
        <v>5268</v>
      </c>
      <c r="G200" s="2" t="s">
        <v>5274</v>
      </c>
      <c r="H200" s="13">
        <v>34026</v>
      </c>
      <c r="I200" s="13">
        <f t="shared" si="24"/>
        <v>19633.001999999997</v>
      </c>
      <c r="J200" s="13">
        <v>26786</v>
      </c>
      <c r="K200" s="13">
        <f t="shared" si="25"/>
        <v>15455.521999999999</v>
      </c>
      <c r="L200" s="13">
        <v>23902</v>
      </c>
      <c r="M200" s="13">
        <f t="shared" si="26"/>
        <v>13791.454</v>
      </c>
    </row>
    <row r="201" spans="1:13">
      <c r="A201" s="2">
        <v>10513</v>
      </c>
      <c r="B201" s="2"/>
      <c r="C201" s="62" t="s">
        <v>6391</v>
      </c>
      <c r="D201" s="2" t="s">
        <v>5284</v>
      </c>
      <c r="E201" s="2" t="s">
        <v>6593</v>
      </c>
      <c r="F201" s="2" t="s">
        <v>5268</v>
      </c>
      <c r="G201" s="2" t="s">
        <v>7273</v>
      </c>
      <c r="H201" s="13">
        <v>16190</v>
      </c>
      <c r="I201" s="13">
        <f t="shared" si="24"/>
        <v>9341.6299999999992</v>
      </c>
      <c r="J201" s="13">
        <v>16410</v>
      </c>
      <c r="K201" s="13">
        <f t="shared" si="25"/>
        <v>9468.57</v>
      </c>
      <c r="L201" s="13">
        <v>14580</v>
      </c>
      <c r="M201" s="13">
        <f t="shared" si="26"/>
        <v>8412.66</v>
      </c>
    </row>
    <row r="202" spans="1:13">
      <c r="A202" s="2">
        <v>12570</v>
      </c>
      <c r="B202" s="2" t="s">
        <v>7637</v>
      </c>
      <c r="C202" s="62" t="s">
        <v>6391</v>
      </c>
      <c r="D202" s="2" t="s">
        <v>7726</v>
      </c>
      <c r="E202" s="2" t="s">
        <v>6642</v>
      </c>
      <c r="F202" s="2" t="s">
        <v>5300</v>
      </c>
      <c r="G202" s="2" t="s">
        <v>7706</v>
      </c>
      <c r="H202" s="13">
        <v>2027</v>
      </c>
      <c r="I202" s="13">
        <f t="shared" si="24"/>
        <v>1169.579</v>
      </c>
      <c r="J202" s="13">
        <v>2006</v>
      </c>
      <c r="K202" s="13">
        <f t="shared" si="25"/>
        <v>1157.462</v>
      </c>
      <c r="L202" s="13">
        <v>3445</v>
      </c>
      <c r="M202" s="13">
        <f t="shared" si="26"/>
        <v>1987.7649999999999</v>
      </c>
    </row>
    <row r="203" spans="1:13">
      <c r="A203" s="2">
        <v>19621</v>
      </c>
      <c r="B203" s="2" t="s">
        <v>7637</v>
      </c>
      <c r="C203" s="62" t="s">
        <v>6391</v>
      </c>
      <c r="D203" s="2" t="s">
        <v>7654</v>
      </c>
      <c r="E203" s="2" t="s">
        <v>6752</v>
      </c>
      <c r="F203" s="2" t="s">
        <v>5331</v>
      </c>
      <c r="G203" s="2"/>
      <c r="H203" s="13">
        <v>245</v>
      </c>
      <c r="I203" s="13">
        <f t="shared" si="24"/>
        <v>141.36499999999998</v>
      </c>
      <c r="J203" s="13">
        <v>5475</v>
      </c>
      <c r="K203" s="13">
        <f t="shared" si="25"/>
        <v>3159.0749999999998</v>
      </c>
      <c r="L203" s="13">
        <v>3613</v>
      </c>
      <c r="M203" s="13">
        <f t="shared" si="26"/>
        <v>2084.701</v>
      </c>
    </row>
    <row r="204" spans="1:13">
      <c r="A204" s="62">
        <v>20527</v>
      </c>
      <c r="B204" s="2" t="s">
        <v>7637</v>
      </c>
      <c r="C204" s="62" t="s">
        <v>6391</v>
      </c>
      <c r="D204" s="2" t="s">
        <v>5398</v>
      </c>
      <c r="E204" s="2" t="s">
        <v>6767</v>
      </c>
      <c r="F204" s="2" t="s">
        <v>5331</v>
      </c>
      <c r="G204" s="2" t="s">
        <v>5399</v>
      </c>
      <c r="H204" s="13">
        <v>22158</v>
      </c>
      <c r="I204" s="13">
        <f t="shared" si="24"/>
        <v>12785.165999999999</v>
      </c>
      <c r="J204" s="13">
        <v>20995</v>
      </c>
      <c r="K204" s="13">
        <f t="shared" si="25"/>
        <v>12114.115</v>
      </c>
      <c r="L204" s="13">
        <v>19067</v>
      </c>
      <c r="M204" s="13">
        <f t="shared" si="26"/>
        <v>11001.659</v>
      </c>
    </row>
    <row r="205" spans="1:13">
      <c r="A205" s="2">
        <v>22864</v>
      </c>
      <c r="B205" s="2" t="s">
        <v>7637</v>
      </c>
      <c r="C205" s="62" t="s">
        <v>6391</v>
      </c>
      <c r="D205" s="2" t="s">
        <v>5441</v>
      </c>
      <c r="E205" s="2" t="s">
        <v>6820</v>
      </c>
      <c r="F205" s="2" t="s">
        <v>5300</v>
      </c>
      <c r="G205" s="2" t="s">
        <v>5442</v>
      </c>
      <c r="H205" s="13">
        <v>69148</v>
      </c>
      <c r="I205" s="13">
        <f t="shared" si="24"/>
        <v>39898.396000000001</v>
      </c>
      <c r="J205" s="13">
        <v>47544</v>
      </c>
      <c r="K205" s="13">
        <f t="shared" si="25"/>
        <v>27432.887999999999</v>
      </c>
      <c r="L205" s="13">
        <v>60399</v>
      </c>
      <c r="M205" s="13">
        <f t="shared" si="26"/>
        <v>34850.222999999998</v>
      </c>
    </row>
    <row r="206" spans="1:13">
      <c r="A206" s="2">
        <v>26197</v>
      </c>
      <c r="B206" s="2" t="s">
        <v>7637</v>
      </c>
      <c r="C206" s="62" t="s">
        <v>6391</v>
      </c>
      <c r="D206" s="2" t="s">
        <v>5523</v>
      </c>
      <c r="E206" s="2" t="s">
        <v>6992</v>
      </c>
      <c r="F206" s="2" t="s">
        <v>5268</v>
      </c>
      <c r="G206" s="2" t="s">
        <v>5524</v>
      </c>
      <c r="H206" s="13">
        <v>4229</v>
      </c>
      <c r="I206" s="13">
        <f t="shared" si="24"/>
        <v>2440.1329999999998</v>
      </c>
      <c r="J206" s="13">
        <v>4048</v>
      </c>
      <c r="K206" s="13">
        <f t="shared" si="25"/>
        <v>2335.6959999999999</v>
      </c>
      <c r="L206" s="13">
        <v>3842</v>
      </c>
      <c r="M206" s="13">
        <f t="shared" si="26"/>
        <v>2216.8339999999998</v>
      </c>
    </row>
    <row r="207" spans="1:13">
      <c r="A207" s="2">
        <v>50131</v>
      </c>
      <c r="B207" s="2" t="s">
        <v>7637</v>
      </c>
      <c r="C207" s="62" t="s">
        <v>6391</v>
      </c>
      <c r="D207" s="2" t="s">
        <v>7629</v>
      </c>
      <c r="E207" s="2" t="s">
        <v>7156</v>
      </c>
      <c r="F207" s="2" t="s">
        <v>7742</v>
      </c>
      <c r="G207" s="2" t="s">
        <v>6343</v>
      </c>
      <c r="H207" s="13">
        <v>91692</v>
      </c>
      <c r="I207" s="13">
        <f t="shared" si="24"/>
        <v>52906.284</v>
      </c>
      <c r="J207" s="13">
        <v>97457</v>
      </c>
      <c r="K207" s="13">
        <f t="shared" si="25"/>
        <v>56232.688999999998</v>
      </c>
      <c r="L207" s="13">
        <v>123985</v>
      </c>
      <c r="M207" s="13">
        <f t="shared" si="26"/>
        <v>71539.345000000001</v>
      </c>
    </row>
    <row r="208" spans="1:13">
      <c r="A208" s="2">
        <v>50263</v>
      </c>
      <c r="B208" s="2" t="s">
        <v>7637</v>
      </c>
      <c r="C208" s="62" t="s">
        <v>6391</v>
      </c>
      <c r="D208" s="2" t="s">
        <v>5523</v>
      </c>
      <c r="E208" s="2" t="s">
        <v>6992</v>
      </c>
      <c r="F208" s="2" t="s">
        <v>5268</v>
      </c>
      <c r="G208" s="2" t="s">
        <v>5524</v>
      </c>
      <c r="H208" s="13">
        <v>92112</v>
      </c>
      <c r="I208" s="13">
        <f t="shared" si="24"/>
        <v>53148.623999999996</v>
      </c>
      <c r="J208" s="13">
        <v>92965</v>
      </c>
      <c r="K208" s="13">
        <f t="shared" si="25"/>
        <v>53640.804999999993</v>
      </c>
      <c r="L208" s="13">
        <v>78184</v>
      </c>
      <c r="M208" s="13">
        <f t="shared" si="26"/>
        <v>45112.167999999998</v>
      </c>
    </row>
    <row r="209" spans="1:13">
      <c r="A209" s="2">
        <v>5572</v>
      </c>
      <c r="B209" s="2" t="s">
        <v>7637</v>
      </c>
      <c r="C209" s="62" t="s">
        <v>7366</v>
      </c>
      <c r="D209" s="2" t="s">
        <v>7705</v>
      </c>
      <c r="E209" s="2" t="s">
        <v>6476</v>
      </c>
      <c r="F209" s="2" t="s">
        <v>7639</v>
      </c>
      <c r="G209" s="2" t="s">
        <v>7706</v>
      </c>
      <c r="H209" s="13">
        <v>2722</v>
      </c>
      <c r="I209" s="13">
        <f t="shared" si="24"/>
        <v>1570.5939999999998</v>
      </c>
      <c r="J209" s="13">
        <v>2996</v>
      </c>
      <c r="K209" s="13">
        <f t="shared" si="25"/>
        <v>1728.6919999999998</v>
      </c>
      <c r="L209" s="13">
        <v>3280</v>
      </c>
      <c r="M209" s="13">
        <f t="shared" si="26"/>
        <v>1892.56</v>
      </c>
    </row>
    <row r="210" spans="1:13">
      <c r="A210" s="2">
        <v>8639</v>
      </c>
      <c r="B210" s="2"/>
      <c r="C210" s="62" t="s">
        <v>7366</v>
      </c>
      <c r="D210" s="2" t="s">
        <v>7759</v>
      </c>
      <c r="E210" s="2" t="s">
        <v>6537</v>
      </c>
      <c r="F210" s="2" t="s">
        <v>7742</v>
      </c>
      <c r="G210" s="2" t="s">
        <v>7273</v>
      </c>
      <c r="H210" s="13">
        <v>15520</v>
      </c>
      <c r="I210" s="13">
        <f t="shared" si="24"/>
        <v>8955.0399999999991</v>
      </c>
      <c r="J210" s="13">
        <v>15430</v>
      </c>
      <c r="K210" s="13">
        <f t="shared" si="25"/>
        <v>8903.1099999999988</v>
      </c>
      <c r="L210" s="13">
        <v>15555</v>
      </c>
      <c r="M210" s="13">
        <f t="shared" si="26"/>
        <v>8975.2349999999988</v>
      </c>
    </row>
    <row r="211" spans="1:13">
      <c r="A211" s="2">
        <v>8843</v>
      </c>
      <c r="B211" s="2" t="s">
        <v>7637</v>
      </c>
      <c r="C211" s="62" t="s">
        <v>7366</v>
      </c>
      <c r="D211" s="2" t="s">
        <v>5251</v>
      </c>
      <c r="E211" s="2" t="s">
        <v>6556</v>
      </c>
      <c r="F211" s="2" t="s">
        <v>7742</v>
      </c>
      <c r="G211" s="2" t="s">
        <v>7204</v>
      </c>
      <c r="H211" s="13">
        <v>4709</v>
      </c>
      <c r="I211" s="13"/>
      <c r="J211" s="13">
        <v>4912</v>
      </c>
      <c r="K211" s="13">
        <f t="shared" si="25"/>
        <v>2834.2239999999997</v>
      </c>
      <c r="L211" s="13">
        <v>3892</v>
      </c>
      <c r="M211" s="13">
        <f t="shared" si="26"/>
        <v>2245.6839999999997</v>
      </c>
    </row>
    <row r="212" spans="1:13" ht="13.5" thickBot="1">
      <c r="A212" s="56"/>
      <c r="B212" s="56"/>
      <c r="C212" s="104" t="s">
        <v>6381</v>
      </c>
      <c r="D212" s="56"/>
      <c r="E212" s="56"/>
      <c r="F212" s="56"/>
      <c r="G212" s="56"/>
      <c r="H212" s="105">
        <f t="shared" ref="H212:M212" si="27">SUM(H191:H211)</f>
        <v>525069</v>
      </c>
      <c r="I212" s="105">
        <f t="shared" si="27"/>
        <v>300247.71999999997</v>
      </c>
      <c r="J212" s="105">
        <f t="shared" si="27"/>
        <v>506420</v>
      </c>
      <c r="K212" s="105">
        <f t="shared" si="27"/>
        <v>292204.33999999997</v>
      </c>
      <c r="L212" s="105">
        <f t="shared" si="27"/>
        <v>513583</v>
      </c>
      <c r="M212" s="105">
        <f t="shared" si="27"/>
        <v>296337.391</v>
      </c>
    </row>
    <row r="213" spans="1:13">
      <c r="A213" s="2"/>
      <c r="B213" s="2"/>
      <c r="C213" s="62"/>
      <c r="D213" s="2"/>
      <c r="E213" s="2"/>
      <c r="F213" s="2"/>
      <c r="G213" s="2"/>
      <c r="H213" s="13"/>
      <c r="I213" s="13"/>
      <c r="J213" s="13"/>
      <c r="K213" s="13"/>
      <c r="L213" s="13"/>
      <c r="M213" s="13"/>
    </row>
    <row r="214" spans="1:13">
      <c r="A214" s="2">
        <v>1244</v>
      </c>
      <c r="B214" s="2"/>
      <c r="C214" s="62" t="s">
        <v>6392</v>
      </c>
      <c r="D214" s="2" t="s">
        <v>7637</v>
      </c>
      <c r="E214" s="2" t="s">
        <v>6425</v>
      </c>
      <c r="F214" s="2" t="s">
        <v>7639</v>
      </c>
      <c r="G214" s="2"/>
      <c r="H214" s="13">
        <v>-10</v>
      </c>
      <c r="I214" s="13">
        <f>H214*0.577</f>
        <v>-5.77</v>
      </c>
      <c r="J214" s="13">
        <v>0</v>
      </c>
      <c r="K214" s="13">
        <f>J214*0.577</f>
        <v>0</v>
      </c>
      <c r="L214" s="13">
        <v>0</v>
      </c>
      <c r="M214" s="13">
        <f>L214*0.577</f>
        <v>0</v>
      </c>
    </row>
    <row r="215" spans="1:13">
      <c r="A215" s="2">
        <v>1259</v>
      </c>
      <c r="B215" s="2" t="s">
        <v>7637</v>
      </c>
      <c r="C215" s="62" t="s">
        <v>6392</v>
      </c>
      <c r="D215" s="2" t="s">
        <v>7652</v>
      </c>
      <c r="E215" s="2" t="s">
        <v>6427</v>
      </c>
      <c r="F215" s="2" t="s">
        <v>7639</v>
      </c>
      <c r="G215" s="2"/>
      <c r="H215" s="13">
        <v>1752</v>
      </c>
      <c r="I215" s="13">
        <f t="shared" ref="I215:I278" si="28">H215*0.577</f>
        <v>1010.9039999999999</v>
      </c>
      <c r="J215" s="13">
        <v>1752</v>
      </c>
      <c r="K215" s="13">
        <f t="shared" ref="K215:K278" si="29">J215*0.577</f>
        <v>1010.9039999999999</v>
      </c>
      <c r="L215" s="13">
        <v>1684</v>
      </c>
      <c r="M215" s="13">
        <f t="shared" ref="M215:M278" si="30">L215*0.577</f>
        <v>971.66799999999989</v>
      </c>
    </row>
    <row r="216" spans="1:13">
      <c r="A216" s="2">
        <v>1273</v>
      </c>
      <c r="B216" s="2" t="s">
        <v>7643</v>
      </c>
      <c r="C216" s="62" t="s">
        <v>6392</v>
      </c>
      <c r="D216" s="2" t="s">
        <v>7653</v>
      </c>
      <c r="E216" s="2" t="s">
        <v>6428</v>
      </c>
      <c r="F216" s="2" t="s">
        <v>7639</v>
      </c>
      <c r="G216" s="2" t="s">
        <v>7644</v>
      </c>
      <c r="H216" s="13">
        <v>475</v>
      </c>
      <c r="I216" s="13">
        <f t="shared" si="28"/>
        <v>274.07499999999999</v>
      </c>
      <c r="J216" s="13">
        <v>478</v>
      </c>
      <c r="K216" s="13">
        <f t="shared" si="29"/>
        <v>275.80599999999998</v>
      </c>
      <c r="L216" s="13">
        <v>616</v>
      </c>
      <c r="M216" s="13">
        <f t="shared" si="30"/>
        <v>355.43199999999996</v>
      </c>
    </row>
    <row r="217" spans="1:13">
      <c r="A217" s="2">
        <v>1282</v>
      </c>
      <c r="B217" s="2" t="s">
        <v>7643</v>
      </c>
      <c r="C217" s="62" t="s">
        <v>6392</v>
      </c>
      <c r="D217" s="2" t="s">
        <v>7653</v>
      </c>
      <c r="E217" s="2" t="s">
        <v>6429</v>
      </c>
      <c r="F217" s="2" t="s">
        <v>7639</v>
      </c>
      <c r="G217" s="2" t="s">
        <v>7644</v>
      </c>
      <c r="H217" s="13">
        <v>246</v>
      </c>
      <c r="I217" s="13">
        <f t="shared" si="28"/>
        <v>141.94199999999998</v>
      </c>
      <c r="J217" s="13">
        <v>248</v>
      </c>
      <c r="K217" s="13">
        <f t="shared" si="29"/>
        <v>143.096</v>
      </c>
      <c r="L217" s="13">
        <v>236</v>
      </c>
      <c r="M217" s="13">
        <f t="shared" si="30"/>
        <v>136.172</v>
      </c>
    </row>
    <row r="218" spans="1:13">
      <c r="A218" s="2">
        <v>1511</v>
      </c>
      <c r="B218" s="2"/>
      <c r="C218" s="62" t="s">
        <v>6392</v>
      </c>
      <c r="D218" s="2" t="s">
        <v>7655</v>
      </c>
      <c r="E218" s="2" t="s">
        <v>6432</v>
      </c>
      <c r="F218" s="2" t="s">
        <v>7639</v>
      </c>
      <c r="G218" s="2" t="s">
        <v>7263</v>
      </c>
      <c r="H218" s="13">
        <v>2216</v>
      </c>
      <c r="I218" s="13">
        <f t="shared" si="28"/>
        <v>1278.6319999999998</v>
      </c>
      <c r="J218" s="13">
        <v>2270</v>
      </c>
      <c r="K218" s="13">
        <f t="shared" si="29"/>
        <v>1309.79</v>
      </c>
      <c r="L218" s="13">
        <v>2627</v>
      </c>
      <c r="M218" s="13">
        <f t="shared" si="30"/>
        <v>1515.779</v>
      </c>
    </row>
    <row r="219" spans="1:13">
      <c r="A219" s="2">
        <v>1513</v>
      </c>
      <c r="B219" s="2" t="s">
        <v>7637</v>
      </c>
      <c r="C219" s="62" t="s">
        <v>6392</v>
      </c>
      <c r="D219" s="2" t="s">
        <v>7656</v>
      </c>
      <c r="E219" s="2" t="s">
        <v>6433</v>
      </c>
      <c r="F219" s="2" t="s">
        <v>7639</v>
      </c>
      <c r="G219" s="2" t="s">
        <v>7263</v>
      </c>
      <c r="H219" s="13">
        <v>2700</v>
      </c>
      <c r="I219" s="13">
        <f t="shared" si="28"/>
        <v>1557.8999999999999</v>
      </c>
      <c r="J219" s="13">
        <v>3880</v>
      </c>
      <c r="K219" s="13">
        <f t="shared" si="29"/>
        <v>2238.7599999999998</v>
      </c>
      <c r="L219" s="13">
        <v>2520</v>
      </c>
      <c r="M219" s="13">
        <f t="shared" si="30"/>
        <v>1454.04</v>
      </c>
    </row>
    <row r="220" spans="1:13">
      <c r="A220" s="2">
        <v>1514</v>
      </c>
      <c r="B220" s="2" t="s">
        <v>7637</v>
      </c>
      <c r="C220" s="62" t="s">
        <v>6392</v>
      </c>
      <c r="D220" s="2" t="s">
        <v>7657</v>
      </c>
      <c r="E220" s="2" t="s">
        <v>6433</v>
      </c>
      <c r="F220" s="2" t="s">
        <v>7639</v>
      </c>
      <c r="G220" s="2" t="s">
        <v>7263</v>
      </c>
      <c r="H220" s="13">
        <v>121</v>
      </c>
      <c r="I220" s="13">
        <f t="shared" si="28"/>
        <v>69.816999999999993</v>
      </c>
      <c r="J220" s="13">
        <v>164</v>
      </c>
      <c r="K220" s="13">
        <f t="shared" si="29"/>
        <v>94.627999999999986</v>
      </c>
      <c r="L220" s="13">
        <v>520</v>
      </c>
      <c r="M220" s="13">
        <f t="shared" si="30"/>
        <v>300.03999999999996</v>
      </c>
    </row>
    <row r="221" spans="1:13">
      <c r="A221" s="2">
        <v>1515</v>
      </c>
      <c r="B221" s="2" t="s">
        <v>7637</v>
      </c>
      <c r="C221" s="62" t="s">
        <v>6392</v>
      </c>
      <c r="D221" s="2" t="s">
        <v>7658</v>
      </c>
      <c r="E221" s="2" t="s">
        <v>6433</v>
      </c>
      <c r="F221" s="2" t="s">
        <v>7639</v>
      </c>
      <c r="G221" s="2" t="s">
        <v>7263</v>
      </c>
      <c r="H221" s="13">
        <v>1713</v>
      </c>
      <c r="I221" s="13">
        <f t="shared" si="28"/>
        <v>988.40099999999995</v>
      </c>
      <c r="J221" s="13">
        <v>875</v>
      </c>
      <c r="K221" s="13">
        <f t="shared" si="29"/>
        <v>504.87499999999994</v>
      </c>
      <c r="L221" s="13">
        <v>601</v>
      </c>
      <c r="M221" s="13">
        <f t="shared" si="30"/>
        <v>346.77699999999999</v>
      </c>
    </row>
    <row r="222" spans="1:13">
      <c r="A222" s="2">
        <v>1518</v>
      </c>
      <c r="B222" s="2" t="s">
        <v>7637</v>
      </c>
      <c r="C222" s="62" t="s">
        <v>6392</v>
      </c>
      <c r="D222" s="2" t="s">
        <v>7659</v>
      </c>
      <c r="E222" s="2" t="s">
        <v>6433</v>
      </c>
      <c r="F222" s="2" t="s">
        <v>7639</v>
      </c>
      <c r="G222" s="2" t="s">
        <v>7263</v>
      </c>
      <c r="H222" s="13">
        <v>1045</v>
      </c>
      <c r="I222" s="13">
        <f t="shared" si="28"/>
        <v>602.96499999999992</v>
      </c>
      <c r="J222" s="13">
        <v>1211</v>
      </c>
      <c r="K222" s="13">
        <f t="shared" si="29"/>
        <v>698.74699999999996</v>
      </c>
      <c r="L222" s="13">
        <v>596</v>
      </c>
      <c r="M222" s="13">
        <f t="shared" si="30"/>
        <v>343.892</v>
      </c>
    </row>
    <row r="223" spans="1:13">
      <c r="A223" s="2">
        <v>2160</v>
      </c>
      <c r="B223" s="2"/>
      <c r="C223" s="62" t="s">
        <v>6392</v>
      </c>
      <c r="D223" s="2" t="s">
        <v>7660</v>
      </c>
      <c r="E223" s="2" t="s">
        <v>6434</v>
      </c>
      <c r="F223" s="2" t="s">
        <v>7639</v>
      </c>
      <c r="G223" s="2"/>
      <c r="H223" s="13">
        <v>2125</v>
      </c>
      <c r="I223" s="13">
        <f t="shared" si="28"/>
        <v>1226.125</v>
      </c>
      <c r="J223" s="13">
        <v>54</v>
      </c>
      <c r="K223" s="13">
        <f t="shared" si="29"/>
        <v>31.157999999999998</v>
      </c>
      <c r="L223" s="13"/>
      <c r="M223" s="13">
        <f t="shared" si="30"/>
        <v>0</v>
      </c>
    </row>
    <row r="224" spans="1:13">
      <c r="A224" s="2">
        <v>2347</v>
      </c>
      <c r="B224" s="2" t="s">
        <v>7637</v>
      </c>
      <c r="C224" s="62" t="s">
        <v>6392</v>
      </c>
      <c r="D224" s="2" t="s">
        <v>7667</v>
      </c>
      <c r="E224" s="2" t="s">
        <v>6438</v>
      </c>
      <c r="F224" s="2" t="s">
        <v>7639</v>
      </c>
      <c r="G224" s="2" t="s">
        <v>7204</v>
      </c>
      <c r="H224" s="13">
        <v>10184</v>
      </c>
      <c r="I224" s="13">
        <f t="shared" si="28"/>
        <v>5876.1679999999997</v>
      </c>
      <c r="J224" s="13">
        <v>10951</v>
      </c>
      <c r="K224" s="13">
        <f t="shared" si="29"/>
        <v>6318.7269999999999</v>
      </c>
      <c r="L224" s="13">
        <v>11090</v>
      </c>
      <c r="M224" s="13">
        <f t="shared" si="30"/>
        <v>6398.9299999999994</v>
      </c>
    </row>
    <row r="225" spans="1:13">
      <c r="A225" s="2">
        <v>2558</v>
      </c>
      <c r="B225" s="2" t="s">
        <v>7637</v>
      </c>
      <c r="C225" s="62" t="s">
        <v>6392</v>
      </c>
      <c r="D225" s="2" t="s">
        <v>7668</v>
      </c>
      <c r="E225" s="2" t="s">
        <v>6439</v>
      </c>
      <c r="F225" s="2" t="s">
        <v>7639</v>
      </c>
      <c r="G225" s="2" t="s">
        <v>7204</v>
      </c>
      <c r="H225" s="13">
        <v>943</v>
      </c>
      <c r="I225" s="13">
        <f t="shared" si="28"/>
        <v>544.11099999999999</v>
      </c>
      <c r="J225" s="13">
        <v>2793</v>
      </c>
      <c r="K225" s="13">
        <f t="shared" si="29"/>
        <v>1611.5609999999999</v>
      </c>
      <c r="L225" s="13">
        <v>3322</v>
      </c>
      <c r="M225" s="13">
        <f t="shared" si="30"/>
        <v>1916.7939999999999</v>
      </c>
    </row>
    <row r="226" spans="1:13">
      <c r="A226" s="2">
        <v>2826</v>
      </c>
      <c r="B226" s="2" t="s">
        <v>7637</v>
      </c>
      <c r="C226" s="62" t="s">
        <v>6392</v>
      </c>
      <c r="D226" s="2" t="s">
        <v>7670</v>
      </c>
      <c r="E226" s="2" t="s">
        <v>6442</v>
      </c>
      <c r="F226" s="2" t="s">
        <v>7639</v>
      </c>
      <c r="G226" s="2" t="s">
        <v>7644</v>
      </c>
      <c r="H226" s="13">
        <v>555</v>
      </c>
      <c r="I226" s="13">
        <f t="shared" si="28"/>
        <v>320.23499999999996</v>
      </c>
      <c r="J226" s="13">
        <v>535</v>
      </c>
      <c r="K226" s="13">
        <f t="shared" si="29"/>
        <v>308.69499999999999</v>
      </c>
      <c r="L226" s="13">
        <v>558</v>
      </c>
      <c r="M226" s="13">
        <f t="shared" si="30"/>
        <v>321.96599999999995</v>
      </c>
    </row>
    <row r="227" spans="1:13">
      <c r="A227" s="2">
        <v>2910</v>
      </c>
      <c r="B227" s="2" t="s">
        <v>7637</v>
      </c>
      <c r="C227" s="62" t="s">
        <v>6392</v>
      </c>
      <c r="D227" s="2" t="s">
        <v>7653</v>
      </c>
      <c r="E227" s="2" t="s">
        <v>6443</v>
      </c>
      <c r="F227" s="2" t="s">
        <v>7639</v>
      </c>
      <c r="G227" s="2" t="s">
        <v>7644</v>
      </c>
      <c r="H227" s="13">
        <v>2595</v>
      </c>
      <c r="I227" s="13">
        <f t="shared" si="28"/>
        <v>1497.3149999999998</v>
      </c>
      <c r="J227" s="13">
        <v>2232</v>
      </c>
      <c r="K227" s="13">
        <f t="shared" si="29"/>
        <v>1287.8639999999998</v>
      </c>
      <c r="L227" s="13">
        <v>1911</v>
      </c>
      <c r="M227" s="13">
        <f t="shared" si="30"/>
        <v>1102.6469999999999</v>
      </c>
    </row>
    <row r="228" spans="1:13">
      <c r="A228" s="2">
        <v>2951</v>
      </c>
      <c r="B228" s="2" t="s">
        <v>7637</v>
      </c>
      <c r="C228" s="62" t="s">
        <v>6392</v>
      </c>
      <c r="D228" s="2" t="s">
        <v>7673</v>
      </c>
      <c r="E228" s="2" t="s">
        <v>6446</v>
      </c>
      <c r="F228" s="2" t="s">
        <v>7639</v>
      </c>
      <c r="G228" s="2" t="s">
        <v>7263</v>
      </c>
      <c r="H228" s="13">
        <v>275</v>
      </c>
      <c r="I228" s="13">
        <f t="shared" si="28"/>
        <v>158.67499999999998</v>
      </c>
      <c r="J228" s="13">
        <v>446</v>
      </c>
      <c r="K228" s="13">
        <f t="shared" si="29"/>
        <v>257.34199999999998</v>
      </c>
      <c r="L228" s="13">
        <v>1115</v>
      </c>
      <c r="M228" s="13">
        <f t="shared" si="30"/>
        <v>643.3549999999999</v>
      </c>
    </row>
    <row r="229" spans="1:13">
      <c r="A229" s="2">
        <v>3126</v>
      </c>
      <c r="B229" s="2" t="s">
        <v>7637</v>
      </c>
      <c r="C229" s="62" t="s">
        <v>6392</v>
      </c>
      <c r="D229" s="2" t="s">
        <v>7675</v>
      </c>
      <c r="E229" s="2" t="s">
        <v>6448</v>
      </c>
      <c r="F229" s="2" t="s">
        <v>7639</v>
      </c>
      <c r="G229" s="2" t="s">
        <v>7263</v>
      </c>
      <c r="H229" s="13">
        <v>1203</v>
      </c>
      <c r="I229" s="13">
        <f t="shared" si="28"/>
        <v>694.13099999999997</v>
      </c>
      <c r="J229" s="13">
        <v>1161</v>
      </c>
      <c r="K229" s="13">
        <f t="shared" si="29"/>
        <v>669.89699999999993</v>
      </c>
      <c r="L229" s="13">
        <v>491</v>
      </c>
      <c r="M229" s="13">
        <f t="shared" si="30"/>
        <v>283.30699999999996</v>
      </c>
    </row>
    <row r="230" spans="1:13">
      <c r="A230" s="2">
        <v>3162</v>
      </c>
      <c r="B230" s="2" t="s">
        <v>7637</v>
      </c>
      <c r="C230" s="62" t="s">
        <v>6392</v>
      </c>
      <c r="D230" s="2" t="s">
        <v>7677</v>
      </c>
      <c r="E230" s="2" t="s">
        <v>6450</v>
      </c>
      <c r="F230" s="2" t="s">
        <v>7639</v>
      </c>
      <c r="G230" s="2" t="s">
        <v>7678</v>
      </c>
      <c r="H230" s="13">
        <v>237</v>
      </c>
      <c r="I230" s="13">
        <f t="shared" si="28"/>
        <v>136.749</v>
      </c>
      <c r="J230" s="13">
        <v>150</v>
      </c>
      <c r="K230" s="13">
        <f t="shared" si="29"/>
        <v>86.55</v>
      </c>
      <c r="L230" s="13">
        <v>149</v>
      </c>
      <c r="M230" s="13">
        <f t="shared" si="30"/>
        <v>85.972999999999999</v>
      </c>
    </row>
    <row r="231" spans="1:13">
      <c r="A231" s="2">
        <v>3215</v>
      </c>
      <c r="B231" s="2" t="s">
        <v>7637</v>
      </c>
      <c r="C231" s="62" t="s">
        <v>6392</v>
      </c>
      <c r="D231" s="2" t="s">
        <v>7653</v>
      </c>
      <c r="E231" s="2" t="s">
        <v>6451</v>
      </c>
      <c r="F231" s="2" t="s">
        <v>7639</v>
      </c>
      <c r="G231" s="2" t="s">
        <v>7644</v>
      </c>
      <c r="H231" s="13">
        <v>24701</v>
      </c>
      <c r="I231" s="13">
        <f t="shared" si="28"/>
        <v>14252.476999999999</v>
      </c>
      <c r="J231" s="13">
        <v>21758</v>
      </c>
      <c r="K231" s="13">
        <f t="shared" si="29"/>
        <v>12554.365999999998</v>
      </c>
      <c r="L231" s="13">
        <v>19122</v>
      </c>
      <c r="M231" s="13">
        <f t="shared" si="30"/>
        <v>11033.393999999998</v>
      </c>
    </row>
    <row r="232" spans="1:13">
      <c r="A232" s="2">
        <v>3226</v>
      </c>
      <c r="B232" s="2" t="s">
        <v>7637</v>
      </c>
      <c r="C232" s="62" t="s">
        <v>6392</v>
      </c>
      <c r="D232" s="2" t="s">
        <v>7679</v>
      </c>
      <c r="E232" s="2" t="s">
        <v>6452</v>
      </c>
      <c r="F232" s="2" t="s">
        <v>7639</v>
      </c>
      <c r="G232" s="2"/>
      <c r="H232" s="13">
        <v>250</v>
      </c>
      <c r="I232" s="13">
        <f t="shared" si="28"/>
        <v>144.25</v>
      </c>
      <c r="J232" s="13">
        <v>300</v>
      </c>
      <c r="K232" s="13">
        <f t="shared" si="29"/>
        <v>173.1</v>
      </c>
      <c r="L232" s="13">
        <v>250</v>
      </c>
      <c r="M232" s="13">
        <f t="shared" si="30"/>
        <v>144.25</v>
      </c>
    </row>
    <row r="233" spans="1:13">
      <c r="A233" s="2">
        <v>3767</v>
      </c>
      <c r="B233" s="2" t="s">
        <v>7637</v>
      </c>
      <c r="C233" s="62" t="s">
        <v>6392</v>
      </c>
      <c r="D233" s="2" t="s">
        <v>7680</v>
      </c>
      <c r="E233" s="2" t="s">
        <v>6453</v>
      </c>
      <c r="F233" s="2" t="s">
        <v>7639</v>
      </c>
      <c r="G233" s="2" t="s">
        <v>7204</v>
      </c>
      <c r="H233" s="13">
        <v>4357</v>
      </c>
      <c r="I233" s="13">
        <f t="shared" si="28"/>
        <v>2513.989</v>
      </c>
      <c r="J233" s="13">
        <v>4605</v>
      </c>
      <c r="K233" s="13">
        <f t="shared" si="29"/>
        <v>2657.0849999999996</v>
      </c>
      <c r="L233" s="13">
        <v>188</v>
      </c>
      <c r="M233" s="13">
        <f t="shared" si="30"/>
        <v>108.476</v>
      </c>
    </row>
    <row r="234" spans="1:13">
      <c r="A234" s="2">
        <v>3833</v>
      </c>
      <c r="B234" s="2"/>
      <c r="C234" s="62" t="s">
        <v>6392</v>
      </c>
      <c r="D234" s="2" t="s">
        <v>7637</v>
      </c>
      <c r="E234" s="2" t="s">
        <v>6456</v>
      </c>
      <c r="F234" s="2" t="s">
        <v>7639</v>
      </c>
      <c r="G234" s="2" t="s">
        <v>7205</v>
      </c>
      <c r="H234" s="13">
        <v>1365</v>
      </c>
      <c r="I234" s="13">
        <f t="shared" si="28"/>
        <v>787.6049999999999</v>
      </c>
      <c r="J234" s="13">
        <v>1034</v>
      </c>
      <c r="K234" s="13">
        <f t="shared" si="29"/>
        <v>596.61799999999994</v>
      </c>
      <c r="L234" s="13">
        <v>2189</v>
      </c>
      <c r="M234" s="13">
        <f t="shared" si="30"/>
        <v>1263.0529999999999</v>
      </c>
    </row>
    <row r="235" spans="1:13">
      <c r="A235" s="2">
        <v>3863</v>
      </c>
      <c r="B235" s="2" t="s">
        <v>7683</v>
      </c>
      <c r="C235" s="62" t="s">
        <v>6392</v>
      </c>
      <c r="D235" s="2" t="s">
        <v>7684</v>
      </c>
      <c r="E235" s="2" t="s">
        <v>6457</v>
      </c>
      <c r="F235" s="2" t="s">
        <v>7639</v>
      </c>
      <c r="G235" s="2" t="s">
        <v>7256</v>
      </c>
      <c r="H235" s="13">
        <v>6724</v>
      </c>
      <c r="I235" s="13">
        <f t="shared" si="28"/>
        <v>3879.7479999999996</v>
      </c>
      <c r="J235" s="13">
        <v>7718</v>
      </c>
      <c r="K235" s="13">
        <f t="shared" si="29"/>
        <v>4453.2860000000001</v>
      </c>
      <c r="L235" s="13">
        <v>7366</v>
      </c>
      <c r="M235" s="13">
        <f t="shared" si="30"/>
        <v>4250.1819999999998</v>
      </c>
    </row>
    <row r="236" spans="1:13">
      <c r="A236" s="2">
        <v>3906</v>
      </c>
      <c r="B236" s="2" t="s">
        <v>7637</v>
      </c>
      <c r="C236" s="62" t="s">
        <v>6392</v>
      </c>
      <c r="D236" s="2" t="s">
        <v>7690</v>
      </c>
      <c r="E236" s="2" t="s">
        <v>6462</v>
      </c>
      <c r="F236" s="2" t="s">
        <v>7639</v>
      </c>
      <c r="G236" s="2"/>
      <c r="H236" s="13">
        <v>1752</v>
      </c>
      <c r="I236" s="13">
        <f t="shared" si="28"/>
        <v>1010.9039999999999</v>
      </c>
      <c r="J236" s="13">
        <v>1752</v>
      </c>
      <c r="K236" s="13">
        <f t="shared" si="29"/>
        <v>1010.9039999999999</v>
      </c>
      <c r="L236" s="13">
        <v>1684</v>
      </c>
      <c r="M236" s="13">
        <f t="shared" si="30"/>
        <v>971.66799999999989</v>
      </c>
    </row>
    <row r="237" spans="1:13">
      <c r="A237" s="2">
        <v>4140</v>
      </c>
      <c r="B237" s="2" t="s">
        <v>7637</v>
      </c>
      <c r="C237" s="62" t="s">
        <v>6392</v>
      </c>
      <c r="D237" s="2" t="s">
        <v>7692</v>
      </c>
      <c r="E237" s="2" t="s">
        <v>6464</v>
      </c>
      <c r="F237" s="2" t="s">
        <v>7639</v>
      </c>
      <c r="G237" s="2" t="s">
        <v>7204</v>
      </c>
      <c r="H237" s="13">
        <v>2097</v>
      </c>
      <c r="I237" s="13">
        <f t="shared" si="28"/>
        <v>1209.9689999999998</v>
      </c>
      <c r="J237" s="13">
        <v>2012</v>
      </c>
      <c r="K237" s="13">
        <f t="shared" si="29"/>
        <v>1160.924</v>
      </c>
      <c r="L237" s="13">
        <v>2112</v>
      </c>
      <c r="M237" s="13">
        <f t="shared" si="30"/>
        <v>1218.6239999999998</v>
      </c>
    </row>
    <row r="238" spans="1:13">
      <c r="A238" s="2">
        <v>4269</v>
      </c>
      <c r="B238" s="2" t="s">
        <v>7637</v>
      </c>
      <c r="C238" s="62" t="s">
        <v>6392</v>
      </c>
      <c r="D238" s="2" t="s">
        <v>7693</v>
      </c>
      <c r="E238" s="2" t="s">
        <v>6465</v>
      </c>
      <c r="F238" s="2" t="s">
        <v>7639</v>
      </c>
      <c r="G238" s="2" t="s">
        <v>7259</v>
      </c>
      <c r="H238" s="13">
        <v>5912</v>
      </c>
      <c r="I238" s="13">
        <f t="shared" si="28"/>
        <v>3411.2239999999997</v>
      </c>
      <c r="J238" s="13">
        <v>6108</v>
      </c>
      <c r="K238" s="13">
        <f t="shared" si="29"/>
        <v>3524.3159999999998</v>
      </c>
      <c r="L238" s="13">
        <v>3417</v>
      </c>
      <c r="M238" s="13">
        <f t="shared" si="30"/>
        <v>1971.6089999999999</v>
      </c>
    </row>
    <row r="239" spans="1:13">
      <c r="A239" s="2">
        <v>4910</v>
      </c>
      <c r="B239" s="2" t="s">
        <v>7637</v>
      </c>
      <c r="C239" s="62" t="s">
        <v>6392</v>
      </c>
      <c r="D239" s="2" t="s">
        <v>7093</v>
      </c>
      <c r="E239" s="2" t="s">
        <v>6466</v>
      </c>
      <c r="F239" s="2" t="s">
        <v>7639</v>
      </c>
      <c r="G239" s="2" t="s">
        <v>7644</v>
      </c>
      <c r="H239" s="13">
        <v>1946</v>
      </c>
      <c r="I239" s="13">
        <f t="shared" si="28"/>
        <v>1122.8419999999999</v>
      </c>
      <c r="J239" s="13">
        <v>1969</v>
      </c>
      <c r="K239" s="13">
        <f t="shared" si="29"/>
        <v>1136.1129999999998</v>
      </c>
      <c r="L239" s="13">
        <v>1811</v>
      </c>
      <c r="M239" s="13">
        <f t="shared" si="30"/>
        <v>1044.9469999999999</v>
      </c>
    </row>
    <row r="240" spans="1:13">
      <c r="A240" s="2">
        <v>4983</v>
      </c>
      <c r="B240" s="2" t="s">
        <v>7637</v>
      </c>
      <c r="C240" s="62" t="s">
        <v>6392</v>
      </c>
      <c r="D240" s="2" t="s">
        <v>7093</v>
      </c>
      <c r="E240" s="2" t="s">
        <v>6467</v>
      </c>
      <c r="F240" s="2" t="s">
        <v>7639</v>
      </c>
      <c r="G240" s="2" t="s">
        <v>7644</v>
      </c>
      <c r="H240" s="13">
        <v>1616</v>
      </c>
      <c r="I240" s="13">
        <f t="shared" si="28"/>
        <v>932.4319999999999</v>
      </c>
      <c r="J240" s="13">
        <v>2851</v>
      </c>
      <c r="K240" s="13">
        <f t="shared" si="29"/>
        <v>1645.0269999999998</v>
      </c>
      <c r="L240" s="13">
        <v>1722</v>
      </c>
      <c r="M240" s="13">
        <f t="shared" si="30"/>
        <v>993.59399999999994</v>
      </c>
    </row>
    <row r="241" spans="1:13">
      <c r="A241" s="2">
        <v>5098</v>
      </c>
      <c r="B241" s="2" t="s">
        <v>7694</v>
      </c>
      <c r="C241" s="62" t="s">
        <v>6392</v>
      </c>
      <c r="D241" s="2" t="s">
        <v>7637</v>
      </c>
      <c r="E241" s="2" t="s">
        <v>6468</v>
      </c>
      <c r="F241" s="2" t="s">
        <v>7639</v>
      </c>
      <c r="G241" s="2" t="s">
        <v>7204</v>
      </c>
      <c r="H241" s="13">
        <v>9696</v>
      </c>
      <c r="I241" s="13">
        <f t="shared" si="28"/>
        <v>5594.5919999999996</v>
      </c>
      <c r="J241" s="13">
        <v>9550</v>
      </c>
      <c r="K241" s="13">
        <f t="shared" si="29"/>
        <v>5510.3499999999995</v>
      </c>
      <c r="L241" s="13">
        <v>9741</v>
      </c>
      <c r="M241" s="13">
        <f t="shared" si="30"/>
        <v>5620.5569999999998</v>
      </c>
    </row>
    <row r="242" spans="1:13">
      <c r="A242" s="2">
        <v>5103</v>
      </c>
      <c r="B242" s="2" t="s">
        <v>7637</v>
      </c>
      <c r="C242" s="62" t="s">
        <v>6392</v>
      </c>
      <c r="D242" s="2" t="s">
        <v>7695</v>
      </c>
      <c r="E242" s="2" t="s">
        <v>6469</v>
      </c>
      <c r="F242" s="2" t="s">
        <v>7639</v>
      </c>
      <c r="G242" s="2" t="s">
        <v>7644</v>
      </c>
      <c r="H242" s="13">
        <v>1429</v>
      </c>
      <c r="I242" s="13">
        <f t="shared" si="28"/>
        <v>824.5329999999999</v>
      </c>
      <c r="J242" s="13">
        <v>1245</v>
      </c>
      <c r="K242" s="13">
        <f t="shared" si="29"/>
        <v>718.3649999999999</v>
      </c>
      <c r="L242" s="13">
        <v>1045</v>
      </c>
      <c r="M242" s="13">
        <f t="shared" si="30"/>
        <v>602.96499999999992</v>
      </c>
    </row>
    <row r="243" spans="1:13">
      <c r="A243" s="2">
        <v>5237</v>
      </c>
      <c r="B243" s="2" t="s">
        <v>7637</v>
      </c>
      <c r="C243" s="62" t="s">
        <v>6392</v>
      </c>
      <c r="D243" s="2" t="s">
        <v>7696</v>
      </c>
      <c r="E243" s="2" t="s">
        <v>6470</v>
      </c>
      <c r="F243" s="2" t="s">
        <v>7639</v>
      </c>
      <c r="G243" s="2" t="s">
        <v>7195</v>
      </c>
      <c r="H243" s="13">
        <v>18149</v>
      </c>
      <c r="I243" s="13">
        <f t="shared" si="28"/>
        <v>10471.973</v>
      </c>
      <c r="J243" s="13">
        <v>15966</v>
      </c>
      <c r="K243" s="13">
        <f t="shared" si="29"/>
        <v>9212.3819999999996</v>
      </c>
      <c r="L243" s="13">
        <v>11886</v>
      </c>
      <c r="M243" s="13">
        <f t="shared" si="30"/>
        <v>6858.2219999999998</v>
      </c>
    </row>
    <row r="244" spans="1:13">
      <c r="A244" s="2">
        <v>5376</v>
      </c>
      <c r="B244" s="2"/>
      <c r="C244" s="62" t="s">
        <v>6392</v>
      </c>
      <c r="D244" s="2" t="s">
        <v>7637</v>
      </c>
      <c r="E244" s="2" t="s">
        <v>6472</v>
      </c>
      <c r="F244" s="2" t="s">
        <v>7639</v>
      </c>
      <c r="G244" s="2" t="s">
        <v>7678</v>
      </c>
      <c r="H244" s="13">
        <v>13977</v>
      </c>
      <c r="I244" s="13">
        <f t="shared" si="28"/>
        <v>8064.7289999999994</v>
      </c>
      <c r="J244" s="13">
        <v>17399</v>
      </c>
      <c r="K244" s="13">
        <f t="shared" si="29"/>
        <v>10039.223</v>
      </c>
      <c r="L244" s="13">
        <v>15571</v>
      </c>
      <c r="M244" s="13">
        <f t="shared" si="30"/>
        <v>8984.4669999999987</v>
      </c>
    </row>
    <row r="245" spans="1:13">
      <c r="A245" s="2">
        <v>5711</v>
      </c>
      <c r="B245" s="2"/>
      <c r="C245" s="62" t="s">
        <v>6392</v>
      </c>
      <c r="D245" s="2" t="s">
        <v>7637</v>
      </c>
      <c r="E245" s="2" t="s">
        <v>6477</v>
      </c>
      <c r="F245" s="2" t="s">
        <v>7639</v>
      </c>
      <c r="G245" s="2" t="s">
        <v>7199</v>
      </c>
      <c r="H245" s="13">
        <v>4282</v>
      </c>
      <c r="I245" s="13">
        <f t="shared" si="28"/>
        <v>2470.7139999999999</v>
      </c>
      <c r="J245" s="13">
        <v>3539</v>
      </c>
      <c r="K245" s="13">
        <f t="shared" si="29"/>
        <v>2042.0029999999999</v>
      </c>
      <c r="L245" s="13">
        <v>3711</v>
      </c>
      <c r="M245" s="13">
        <f t="shared" si="30"/>
        <v>2141.2469999999998</v>
      </c>
    </row>
    <row r="246" spans="1:13">
      <c r="A246" s="2">
        <v>6165</v>
      </c>
      <c r="B246" s="2" t="s">
        <v>7637</v>
      </c>
      <c r="C246" s="62" t="s">
        <v>6392</v>
      </c>
      <c r="D246" s="2" t="s">
        <v>7710</v>
      </c>
      <c r="E246" s="2" t="s">
        <v>6483</v>
      </c>
      <c r="F246" s="2" t="s">
        <v>7639</v>
      </c>
      <c r="G246" s="2" t="s">
        <v>7204</v>
      </c>
      <c r="H246" s="13">
        <v>1085</v>
      </c>
      <c r="I246" s="13">
        <f t="shared" si="28"/>
        <v>626.04499999999996</v>
      </c>
      <c r="J246" s="13">
        <v>1103</v>
      </c>
      <c r="K246" s="13">
        <f t="shared" si="29"/>
        <v>636.43099999999993</v>
      </c>
      <c r="L246" s="13">
        <v>878</v>
      </c>
      <c r="M246" s="13">
        <f t="shared" si="30"/>
        <v>506.60599999999994</v>
      </c>
    </row>
    <row r="247" spans="1:13">
      <c r="A247" s="2">
        <v>6270</v>
      </c>
      <c r="B247" s="2" t="s">
        <v>7637</v>
      </c>
      <c r="C247" s="62" t="s">
        <v>6392</v>
      </c>
      <c r="D247" s="2" t="s">
        <v>7711</v>
      </c>
      <c r="E247" s="2" t="s">
        <v>6484</v>
      </c>
      <c r="F247" s="2" t="s">
        <v>7639</v>
      </c>
      <c r="G247" s="2" t="s">
        <v>7204</v>
      </c>
      <c r="H247" s="13">
        <v>2462</v>
      </c>
      <c r="I247" s="13">
        <f t="shared" si="28"/>
        <v>1420.5739999999998</v>
      </c>
      <c r="J247" s="13">
        <v>2660</v>
      </c>
      <c r="K247" s="13">
        <f t="shared" si="29"/>
        <v>1534.82</v>
      </c>
      <c r="L247" s="13">
        <v>2541</v>
      </c>
      <c r="M247" s="13">
        <f t="shared" si="30"/>
        <v>1466.1569999999999</v>
      </c>
    </row>
    <row r="248" spans="1:13">
      <c r="A248" s="2">
        <v>6329</v>
      </c>
      <c r="B248" s="2" t="s">
        <v>7637</v>
      </c>
      <c r="C248" s="62" t="s">
        <v>6392</v>
      </c>
      <c r="D248" s="2" t="s">
        <v>7712</v>
      </c>
      <c r="E248" s="2" t="s">
        <v>6485</v>
      </c>
      <c r="F248" s="2" t="s">
        <v>7639</v>
      </c>
      <c r="G248" s="2" t="s">
        <v>7204</v>
      </c>
      <c r="H248" s="13">
        <v>2075</v>
      </c>
      <c r="I248" s="13">
        <f t="shared" si="28"/>
        <v>1197.2749999999999</v>
      </c>
      <c r="J248" s="13">
        <v>1937</v>
      </c>
      <c r="K248" s="13">
        <f t="shared" si="29"/>
        <v>1117.6489999999999</v>
      </c>
      <c r="L248" s="13">
        <v>1976</v>
      </c>
      <c r="M248" s="13">
        <f t="shared" si="30"/>
        <v>1140.1519999999998</v>
      </c>
    </row>
    <row r="249" spans="1:13">
      <c r="A249" s="2">
        <v>6852</v>
      </c>
      <c r="B249" s="2" t="s">
        <v>7637</v>
      </c>
      <c r="C249" s="62" t="s">
        <v>6392</v>
      </c>
      <c r="D249" s="2" t="s">
        <v>7713</v>
      </c>
      <c r="E249" s="2" t="s">
        <v>6486</v>
      </c>
      <c r="F249" s="2" t="s">
        <v>7639</v>
      </c>
      <c r="G249" s="2" t="s">
        <v>7714</v>
      </c>
      <c r="H249" s="13">
        <v>5001</v>
      </c>
      <c r="I249" s="13">
        <f t="shared" si="28"/>
        <v>2885.5769999999998</v>
      </c>
      <c r="J249" s="13">
        <v>4906</v>
      </c>
      <c r="K249" s="13">
        <f t="shared" si="29"/>
        <v>2830.7619999999997</v>
      </c>
      <c r="L249" s="13">
        <v>6743</v>
      </c>
      <c r="M249" s="13">
        <f t="shared" si="30"/>
        <v>3890.7109999999998</v>
      </c>
    </row>
    <row r="250" spans="1:13">
      <c r="A250" s="2">
        <v>6866</v>
      </c>
      <c r="B250" s="2"/>
      <c r="C250" s="62" t="s">
        <v>6392</v>
      </c>
      <c r="D250" s="2" t="s">
        <v>7637</v>
      </c>
      <c r="E250" s="2" t="s">
        <v>6487</v>
      </c>
      <c r="F250" s="2" t="s">
        <v>7639</v>
      </c>
      <c r="G250" s="2" t="s">
        <v>7199</v>
      </c>
      <c r="H250" s="13">
        <v>10241</v>
      </c>
      <c r="I250" s="13">
        <f t="shared" si="28"/>
        <v>5909.0569999999998</v>
      </c>
      <c r="J250" s="13">
        <v>12305</v>
      </c>
      <c r="K250" s="13">
        <f t="shared" si="29"/>
        <v>7099.9849999999997</v>
      </c>
      <c r="L250" s="13">
        <v>7526</v>
      </c>
      <c r="M250" s="13">
        <f t="shared" si="30"/>
        <v>4342.5019999999995</v>
      </c>
    </row>
    <row r="251" spans="1:13">
      <c r="A251" s="2">
        <v>6870</v>
      </c>
      <c r="B251" s="2"/>
      <c r="C251" s="62" t="s">
        <v>6392</v>
      </c>
      <c r="D251" s="2" t="s">
        <v>7637</v>
      </c>
      <c r="E251" s="2" t="s">
        <v>6488</v>
      </c>
      <c r="F251" s="2" t="s">
        <v>7639</v>
      </c>
      <c r="G251" s="2" t="s">
        <v>7199</v>
      </c>
      <c r="H251" s="13">
        <v>9776</v>
      </c>
      <c r="I251" s="13">
        <f t="shared" si="28"/>
        <v>5640.7519999999995</v>
      </c>
      <c r="J251" s="13">
        <v>8345</v>
      </c>
      <c r="K251" s="13">
        <f t="shared" si="29"/>
        <v>4815.0649999999996</v>
      </c>
      <c r="L251" s="13">
        <v>13547</v>
      </c>
      <c r="M251" s="13">
        <f t="shared" si="30"/>
        <v>7816.6189999999997</v>
      </c>
    </row>
    <row r="252" spans="1:13">
      <c r="A252" s="2">
        <v>6964</v>
      </c>
      <c r="B252" s="2" t="s">
        <v>7637</v>
      </c>
      <c r="C252" s="62" t="s">
        <v>6392</v>
      </c>
      <c r="D252" s="2" t="s">
        <v>7720</v>
      </c>
      <c r="E252" s="2" t="s">
        <v>6492</v>
      </c>
      <c r="F252" s="2" t="s">
        <v>7716</v>
      </c>
      <c r="G252" s="2"/>
      <c r="H252" s="13">
        <v>7487</v>
      </c>
      <c r="I252" s="13">
        <f t="shared" si="28"/>
        <v>4319.9989999999998</v>
      </c>
      <c r="J252" s="13">
        <v>5906</v>
      </c>
      <c r="K252" s="13">
        <f t="shared" si="29"/>
        <v>3407.7619999999997</v>
      </c>
      <c r="L252" s="13">
        <v>5794</v>
      </c>
      <c r="M252" s="13">
        <f t="shared" si="30"/>
        <v>3343.1379999999999</v>
      </c>
    </row>
    <row r="253" spans="1:13">
      <c r="A253" s="2">
        <v>7013</v>
      </c>
      <c r="B253" s="2" t="s">
        <v>7637</v>
      </c>
      <c r="C253" s="62" t="s">
        <v>6392</v>
      </c>
      <c r="D253" s="2" t="s">
        <v>7721</v>
      </c>
      <c r="E253" s="2" t="s">
        <v>6493</v>
      </c>
      <c r="F253" s="2" t="s">
        <v>7716</v>
      </c>
      <c r="G253" s="2" t="s">
        <v>7644</v>
      </c>
      <c r="H253" s="13">
        <v>6120</v>
      </c>
      <c r="I253" s="13">
        <f t="shared" si="28"/>
        <v>3531.24</v>
      </c>
      <c r="J253" s="13">
        <v>6631</v>
      </c>
      <c r="K253" s="13">
        <f t="shared" si="29"/>
        <v>3826.0869999999995</v>
      </c>
      <c r="L253" s="13">
        <v>6560</v>
      </c>
      <c r="M253" s="13">
        <f t="shared" si="30"/>
        <v>3785.12</v>
      </c>
    </row>
    <row r="254" spans="1:13">
      <c r="A254" s="2">
        <v>7022</v>
      </c>
      <c r="B254" s="2" t="s">
        <v>7637</v>
      </c>
      <c r="C254" s="62" t="s">
        <v>6392</v>
      </c>
      <c r="D254" s="2" t="s">
        <v>7722</v>
      </c>
      <c r="E254" s="2" t="s">
        <v>6494</v>
      </c>
      <c r="F254" s="2" t="s">
        <v>7716</v>
      </c>
      <c r="G254" s="2" t="s">
        <v>7678</v>
      </c>
      <c r="H254" s="13">
        <v>21</v>
      </c>
      <c r="I254" s="13">
        <f t="shared" si="28"/>
        <v>12.116999999999999</v>
      </c>
      <c r="J254" s="13">
        <v>28</v>
      </c>
      <c r="K254" s="13">
        <f t="shared" si="29"/>
        <v>16.155999999999999</v>
      </c>
      <c r="L254" s="13">
        <v>28</v>
      </c>
      <c r="M254" s="13">
        <f t="shared" si="30"/>
        <v>16.155999999999999</v>
      </c>
    </row>
    <row r="255" spans="1:13">
      <c r="A255" s="2">
        <v>7095</v>
      </c>
      <c r="B255" s="2" t="s">
        <v>7637</v>
      </c>
      <c r="C255" s="62" t="s">
        <v>6392</v>
      </c>
      <c r="D255" s="2" t="s">
        <v>7726</v>
      </c>
      <c r="E255" s="2" t="s">
        <v>6497</v>
      </c>
      <c r="F255" s="2" t="s">
        <v>7716</v>
      </c>
      <c r="G255" s="2" t="s">
        <v>7706</v>
      </c>
      <c r="H255" s="13">
        <v>54668</v>
      </c>
      <c r="I255" s="13">
        <f t="shared" si="28"/>
        <v>31543.435999999998</v>
      </c>
      <c r="J255" s="13">
        <v>21443</v>
      </c>
      <c r="K255" s="13">
        <f t="shared" si="29"/>
        <v>12372.610999999999</v>
      </c>
      <c r="L255" s="13">
        <v>21578</v>
      </c>
      <c r="M255" s="13">
        <f t="shared" si="30"/>
        <v>12450.505999999999</v>
      </c>
    </row>
    <row r="256" spans="1:13">
      <c r="A256" s="2">
        <v>7098</v>
      </c>
      <c r="B256" s="2" t="s">
        <v>7637</v>
      </c>
      <c r="C256" s="62" t="s">
        <v>6392</v>
      </c>
      <c r="D256" s="2" t="s">
        <v>7727</v>
      </c>
      <c r="E256" s="2" t="s">
        <v>6498</v>
      </c>
      <c r="F256" s="2" t="s">
        <v>7716</v>
      </c>
      <c r="G256" s="2" t="s">
        <v>7204</v>
      </c>
      <c r="H256" s="13">
        <v>10858</v>
      </c>
      <c r="I256" s="13">
        <f t="shared" si="28"/>
        <v>6265.0659999999998</v>
      </c>
      <c r="J256" s="13">
        <v>10884</v>
      </c>
      <c r="K256" s="13">
        <f t="shared" si="29"/>
        <v>6280.0679999999993</v>
      </c>
      <c r="L256" s="13">
        <v>12111</v>
      </c>
      <c r="M256" s="13">
        <f t="shared" si="30"/>
        <v>6988.0469999999996</v>
      </c>
    </row>
    <row r="257" spans="1:13">
      <c r="A257" s="2">
        <v>7108</v>
      </c>
      <c r="B257" s="2" t="s">
        <v>7637</v>
      </c>
      <c r="C257" s="62" t="s">
        <v>6392</v>
      </c>
      <c r="D257" s="2" t="s">
        <v>7728</v>
      </c>
      <c r="E257" s="2" t="s">
        <v>6499</v>
      </c>
      <c r="F257" s="2" t="s">
        <v>7716</v>
      </c>
      <c r="G257" s="2" t="s">
        <v>7204</v>
      </c>
      <c r="H257" s="13">
        <v>4995</v>
      </c>
      <c r="I257" s="13">
        <f t="shared" si="28"/>
        <v>2882.1149999999998</v>
      </c>
      <c r="J257" s="13">
        <v>5079</v>
      </c>
      <c r="K257" s="13">
        <f t="shared" si="29"/>
        <v>2930.5829999999996</v>
      </c>
      <c r="L257" s="13">
        <v>14649</v>
      </c>
      <c r="M257" s="13">
        <f t="shared" si="30"/>
        <v>8452.473</v>
      </c>
    </row>
    <row r="258" spans="1:13">
      <c r="A258" s="2">
        <v>7230</v>
      </c>
      <c r="B258" s="2" t="s">
        <v>7637</v>
      </c>
      <c r="C258" s="62" t="s">
        <v>6392</v>
      </c>
      <c r="D258" s="2" t="s">
        <v>7731</v>
      </c>
      <c r="E258" s="2" t="s">
        <v>6501</v>
      </c>
      <c r="F258" s="2" t="s">
        <v>7716</v>
      </c>
      <c r="G258" s="2" t="s">
        <v>7644</v>
      </c>
      <c r="H258" s="13">
        <v>188</v>
      </c>
      <c r="I258" s="13">
        <f t="shared" si="28"/>
        <v>108.476</v>
      </c>
      <c r="J258" s="13">
        <v>7136</v>
      </c>
      <c r="K258" s="13">
        <f t="shared" si="29"/>
        <v>4117.4719999999998</v>
      </c>
      <c r="L258" s="13">
        <v>7059</v>
      </c>
      <c r="M258" s="13">
        <f t="shared" si="30"/>
        <v>4073.0429999999997</v>
      </c>
    </row>
    <row r="259" spans="1:13">
      <c r="A259" s="2">
        <v>7236</v>
      </c>
      <c r="B259" s="2" t="s">
        <v>7637</v>
      </c>
      <c r="C259" s="62" t="s">
        <v>6392</v>
      </c>
      <c r="D259" s="2" t="s">
        <v>7732</v>
      </c>
      <c r="E259" s="2" t="s">
        <v>6502</v>
      </c>
      <c r="F259" s="2" t="s">
        <v>7716</v>
      </c>
      <c r="G259" s="2" t="s">
        <v>7733</v>
      </c>
      <c r="H259" s="13"/>
      <c r="I259" s="13">
        <f t="shared" si="28"/>
        <v>0</v>
      </c>
      <c r="J259" s="13"/>
      <c r="K259" s="13">
        <f t="shared" si="29"/>
        <v>0</v>
      </c>
      <c r="L259" s="13"/>
      <c r="M259" s="13">
        <f t="shared" si="30"/>
        <v>0</v>
      </c>
    </row>
    <row r="260" spans="1:13">
      <c r="A260" s="2">
        <v>7276</v>
      </c>
      <c r="B260" s="2" t="s">
        <v>7637</v>
      </c>
      <c r="C260" s="62" t="s">
        <v>6392</v>
      </c>
      <c r="D260" s="2" t="s">
        <v>7734</v>
      </c>
      <c r="E260" s="2" t="s">
        <v>6503</v>
      </c>
      <c r="F260" s="2" t="s">
        <v>7716</v>
      </c>
      <c r="G260" s="2" t="s">
        <v>7204</v>
      </c>
      <c r="H260" s="13">
        <v>526</v>
      </c>
      <c r="I260" s="13">
        <f t="shared" si="28"/>
        <v>303.50199999999995</v>
      </c>
      <c r="J260" s="13">
        <v>529</v>
      </c>
      <c r="K260" s="13">
        <f t="shared" si="29"/>
        <v>305.233</v>
      </c>
      <c r="L260" s="13">
        <v>-138</v>
      </c>
      <c r="M260" s="13">
        <f t="shared" si="30"/>
        <v>-79.625999999999991</v>
      </c>
    </row>
    <row r="261" spans="1:13">
      <c r="A261" s="2">
        <v>7377</v>
      </c>
      <c r="B261" s="2" t="s">
        <v>7637</v>
      </c>
      <c r="C261" s="62" t="s">
        <v>6392</v>
      </c>
      <c r="D261" s="2" t="s">
        <v>7737</v>
      </c>
      <c r="E261" s="2" t="s">
        <v>6506</v>
      </c>
      <c r="F261" s="2" t="s">
        <v>7716</v>
      </c>
      <c r="G261" s="2" t="s">
        <v>7263</v>
      </c>
      <c r="H261" s="13">
        <v>1109</v>
      </c>
      <c r="I261" s="13">
        <f t="shared" si="28"/>
        <v>639.89299999999992</v>
      </c>
      <c r="J261" s="13">
        <v>1111</v>
      </c>
      <c r="K261" s="13">
        <f t="shared" si="29"/>
        <v>641.04699999999991</v>
      </c>
      <c r="L261" s="13">
        <v>1174</v>
      </c>
      <c r="M261" s="13">
        <f t="shared" si="30"/>
        <v>677.39799999999991</v>
      </c>
    </row>
    <row r="262" spans="1:13">
      <c r="A262" s="2">
        <v>7401</v>
      </c>
      <c r="B262" s="2" t="s">
        <v>7637</v>
      </c>
      <c r="C262" s="62" t="s">
        <v>6392</v>
      </c>
      <c r="D262" s="2" t="s">
        <v>7720</v>
      </c>
      <c r="E262" s="2" t="s">
        <v>6507</v>
      </c>
      <c r="F262" s="2" t="s">
        <v>7716</v>
      </c>
      <c r="G262" s="2"/>
      <c r="H262" s="13">
        <v>20048</v>
      </c>
      <c r="I262" s="13">
        <f t="shared" si="28"/>
        <v>11567.696</v>
      </c>
      <c r="J262" s="13">
        <v>20072</v>
      </c>
      <c r="K262" s="13">
        <f t="shared" si="29"/>
        <v>11581.544</v>
      </c>
      <c r="L262" s="13">
        <v>23302</v>
      </c>
      <c r="M262" s="13">
        <f t="shared" si="30"/>
        <v>13445.253999999999</v>
      </c>
    </row>
    <row r="263" spans="1:13">
      <c r="A263" s="2">
        <v>7435</v>
      </c>
      <c r="B263" s="2" t="s">
        <v>7637</v>
      </c>
      <c r="C263" s="62" t="s">
        <v>6392</v>
      </c>
      <c r="D263" s="2" t="s">
        <v>7739</v>
      </c>
      <c r="E263" s="2" t="s">
        <v>6509</v>
      </c>
      <c r="F263" s="2" t="s">
        <v>7716</v>
      </c>
      <c r="G263" s="2" t="s">
        <v>7204</v>
      </c>
      <c r="H263" s="13">
        <v>2885</v>
      </c>
      <c r="I263" s="13">
        <f t="shared" si="28"/>
        <v>1664.645</v>
      </c>
      <c r="J263" s="13">
        <v>2884</v>
      </c>
      <c r="K263" s="13">
        <f t="shared" si="29"/>
        <v>1664.068</v>
      </c>
      <c r="L263" s="13">
        <v>3047</v>
      </c>
      <c r="M263" s="13">
        <f t="shared" si="30"/>
        <v>1758.1189999999999</v>
      </c>
    </row>
    <row r="264" spans="1:13">
      <c r="A264" s="2">
        <v>7438</v>
      </c>
      <c r="B264" s="2" t="s">
        <v>7637</v>
      </c>
      <c r="C264" s="62" t="s">
        <v>6392</v>
      </c>
      <c r="D264" s="2" t="s">
        <v>7740</v>
      </c>
      <c r="E264" s="2" t="s">
        <v>6510</v>
      </c>
      <c r="F264" s="2" t="s">
        <v>7716</v>
      </c>
      <c r="G264" s="2" t="s">
        <v>7204</v>
      </c>
      <c r="H264" s="13">
        <v>10631</v>
      </c>
      <c r="I264" s="13">
        <f t="shared" si="28"/>
        <v>6134.0869999999995</v>
      </c>
      <c r="J264" s="13">
        <v>10343</v>
      </c>
      <c r="K264" s="13">
        <f t="shared" si="29"/>
        <v>5967.9109999999991</v>
      </c>
      <c r="L264" s="13">
        <v>12139</v>
      </c>
      <c r="M264" s="13">
        <f t="shared" si="30"/>
        <v>7004.2029999999995</v>
      </c>
    </row>
    <row r="265" spans="1:13">
      <c r="A265" s="2">
        <v>7439</v>
      </c>
      <c r="B265" s="2" t="s">
        <v>7637</v>
      </c>
      <c r="C265" s="62" t="s">
        <v>6392</v>
      </c>
      <c r="D265" s="2" t="s">
        <v>7741</v>
      </c>
      <c r="E265" s="2" t="s">
        <v>6499</v>
      </c>
      <c r="F265" s="2" t="s">
        <v>7716</v>
      </c>
      <c r="G265" s="2" t="s">
        <v>7204</v>
      </c>
      <c r="H265" s="13">
        <v>466</v>
      </c>
      <c r="I265" s="13">
        <f t="shared" si="28"/>
        <v>268.88200000000001</v>
      </c>
      <c r="J265" s="13">
        <v>453</v>
      </c>
      <c r="K265" s="13">
        <f t="shared" si="29"/>
        <v>261.38099999999997</v>
      </c>
      <c r="L265" s="13">
        <v>271</v>
      </c>
      <c r="M265" s="13">
        <f t="shared" si="30"/>
        <v>156.36699999999999</v>
      </c>
    </row>
    <row r="266" spans="1:13">
      <c r="A266" s="2">
        <v>7476</v>
      </c>
      <c r="B266" s="2" t="s">
        <v>7637</v>
      </c>
      <c r="C266" s="62" t="s">
        <v>6392</v>
      </c>
      <c r="D266" s="2" t="s">
        <v>7720</v>
      </c>
      <c r="E266" s="2" t="s">
        <v>6511</v>
      </c>
      <c r="F266" s="2" t="s">
        <v>7716</v>
      </c>
      <c r="G266" s="2"/>
      <c r="H266" s="13">
        <v>14783</v>
      </c>
      <c r="I266" s="13">
        <f t="shared" si="28"/>
        <v>8529.7909999999993</v>
      </c>
      <c r="J266" s="13">
        <v>13045</v>
      </c>
      <c r="K266" s="13">
        <f t="shared" si="29"/>
        <v>7526.9649999999992</v>
      </c>
      <c r="L266" s="13">
        <v>12049</v>
      </c>
      <c r="M266" s="13">
        <f t="shared" si="30"/>
        <v>6952.2729999999992</v>
      </c>
    </row>
    <row r="267" spans="1:13">
      <c r="A267" s="2">
        <v>7614</v>
      </c>
      <c r="B267" s="2" t="s">
        <v>7637</v>
      </c>
      <c r="C267" s="62" t="s">
        <v>6392</v>
      </c>
      <c r="D267" s="2" t="s">
        <v>7720</v>
      </c>
      <c r="E267" s="2" t="s">
        <v>6512</v>
      </c>
      <c r="F267" s="2" t="s">
        <v>7716</v>
      </c>
      <c r="G267" s="2"/>
      <c r="H267" s="13">
        <v>4017</v>
      </c>
      <c r="I267" s="13">
        <f t="shared" si="28"/>
        <v>2317.8089999999997</v>
      </c>
      <c r="J267" s="13">
        <v>2238</v>
      </c>
      <c r="K267" s="13">
        <f t="shared" si="29"/>
        <v>1291.3259999999998</v>
      </c>
      <c r="L267" s="13">
        <v>2252</v>
      </c>
      <c r="M267" s="13">
        <f t="shared" si="30"/>
        <v>1299.404</v>
      </c>
    </row>
    <row r="268" spans="1:13">
      <c r="A268" s="2">
        <v>7631</v>
      </c>
      <c r="B268" s="2" t="s">
        <v>7637</v>
      </c>
      <c r="C268" s="62" t="s">
        <v>6392</v>
      </c>
      <c r="D268" s="2" t="s">
        <v>7720</v>
      </c>
      <c r="E268" s="2" t="s">
        <v>6513</v>
      </c>
      <c r="F268" s="2" t="s">
        <v>7742</v>
      </c>
      <c r="G268" s="2"/>
      <c r="H268" s="13">
        <v>5382</v>
      </c>
      <c r="I268" s="13">
        <f t="shared" si="28"/>
        <v>3105.4139999999998</v>
      </c>
      <c r="J268" s="13">
        <v>5373</v>
      </c>
      <c r="K268" s="13">
        <f t="shared" si="29"/>
        <v>3100.2209999999995</v>
      </c>
      <c r="L268" s="13">
        <v>5758</v>
      </c>
      <c r="M268" s="13">
        <f t="shared" si="30"/>
        <v>3322.3659999999995</v>
      </c>
    </row>
    <row r="269" spans="1:13">
      <c r="A269" s="2">
        <v>7746</v>
      </c>
      <c r="B269" s="2" t="s">
        <v>7637</v>
      </c>
      <c r="C269" s="62" t="s">
        <v>6392</v>
      </c>
      <c r="D269" s="2" t="s">
        <v>7743</v>
      </c>
      <c r="E269" s="2" t="s">
        <v>6514</v>
      </c>
      <c r="F269" s="2" t="s">
        <v>7742</v>
      </c>
      <c r="G269" s="2" t="s">
        <v>7204</v>
      </c>
      <c r="H269" s="13">
        <v>42</v>
      </c>
      <c r="I269" s="13">
        <f t="shared" si="28"/>
        <v>24.233999999999998</v>
      </c>
      <c r="J269" s="13">
        <v>43</v>
      </c>
      <c r="K269" s="13">
        <f t="shared" si="29"/>
        <v>24.811</v>
      </c>
      <c r="L269" s="13">
        <v>45</v>
      </c>
      <c r="M269" s="13">
        <f t="shared" si="30"/>
        <v>25.964999999999996</v>
      </c>
    </row>
    <row r="270" spans="1:13">
      <c r="A270" s="2">
        <v>7767</v>
      </c>
      <c r="B270" s="2" t="s">
        <v>7637</v>
      </c>
      <c r="C270" s="62" t="s">
        <v>6392</v>
      </c>
      <c r="D270" s="2" t="s">
        <v>7744</v>
      </c>
      <c r="E270" s="2" t="s">
        <v>6515</v>
      </c>
      <c r="F270" s="2" t="s">
        <v>7742</v>
      </c>
      <c r="G270" s="2" t="s">
        <v>7241</v>
      </c>
      <c r="H270" s="13">
        <v>26072</v>
      </c>
      <c r="I270" s="13">
        <f t="shared" si="28"/>
        <v>15043.543999999998</v>
      </c>
      <c r="J270" s="13">
        <v>26782</v>
      </c>
      <c r="K270" s="13">
        <f t="shared" si="29"/>
        <v>15453.213999999998</v>
      </c>
      <c r="L270" s="13">
        <v>27712</v>
      </c>
      <c r="M270" s="13">
        <f t="shared" si="30"/>
        <v>15989.823999999999</v>
      </c>
    </row>
    <row r="271" spans="1:13">
      <c r="A271" s="2">
        <v>7871</v>
      </c>
      <c r="B271" s="2" t="s">
        <v>7637</v>
      </c>
      <c r="C271" s="62" t="s">
        <v>6392</v>
      </c>
      <c r="D271" s="2" t="s">
        <v>7720</v>
      </c>
      <c r="E271" s="2" t="s">
        <v>6517</v>
      </c>
      <c r="F271" s="2" t="s">
        <v>7742</v>
      </c>
      <c r="G271" s="2"/>
      <c r="H271" s="13">
        <v>17317</v>
      </c>
      <c r="I271" s="13">
        <f t="shared" si="28"/>
        <v>9991.9089999999997</v>
      </c>
      <c r="J271" s="13">
        <v>15713</v>
      </c>
      <c r="K271" s="13">
        <f t="shared" si="29"/>
        <v>9066.4009999999998</v>
      </c>
      <c r="L271" s="13">
        <v>15543</v>
      </c>
      <c r="M271" s="13">
        <f t="shared" si="30"/>
        <v>8968.3109999999997</v>
      </c>
    </row>
    <row r="272" spans="1:13">
      <c r="A272" s="2">
        <v>7885</v>
      </c>
      <c r="B272" s="2" t="s">
        <v>7637</v>
      </c>
      <c r="C272" s="62" t="s">
        <v>6392</v>
      </c>
      <c r="D272" s="2" t="s">
        <v>7732</v>
      </c>
      <c r="E272" s="2" t="s">
        <v>6518</v>
      </c>
      <c r="F272" s="2" t="s">
        <v>7742</v>
      </c>
      <c r="G272" s="2" t="s">
        <v>7733</v>
      </c>
      <c r="H272" s="13"/>
      <c r="I272" s="13">
        <f t="shared" si="28"/>
        <v>0</v>
      </c>
      <c r="J272" s="13"/>
      <c r="K272" s="13">
        <f t="shared" si="29"/>
        <v>0</v>
      </c>
      <c r="L272" s="13"/>
      <c r="M272" s="13">
        <f t="shared" si="30"/>
        <v>0</v>
      </c>
    </row>
    <row r="273" spans="1:13">
      <c r="A273" s="2">
        <v>7898</v>
      </c>
      <c r="B273" s="2" t="s">
        <v>7637</v>
      </c>
      <c r="C273" s="62" t="s">
        <v>6392</v>
      </c>
      <c r="D273" s="2" t="s">
        <v>7690</v>
      </c>
      <c r="E273" s="2" t="s">
        <v>6519</v>
      </c>
      <c r="F273" s="2" t="s">
        <v>7742</v>
      </c>
      <c r="G273" s="2"/>
      <c r="H273" s="13">
        <v>1752</v>
      </c>
      <c r="I273" s="13">
        <f t="shared" si="28"/>
        <v>1010.9039999999999</v>
      </c>
      <c r="J273" s="13">
        <v>1752</v>
      </c>
      <c r="K273" s="13">
        <f t="shared" si="29"/>
        <v>1010.9039999999999</v>
      </c>
      <c r="L273" s="13">
        <v>1752</v>
      </c>
      <c r="M273" s="13">
        <f t="shared" si="30"/>
        <v>1010.9039999999999</v>
      </c>
    </row>
    <row r="274" spans="1:13">
      <c r="A274" s="2">
        <v>7951</v>
      </c>
      <c r="B274" s="2"/>
      <c r="C274" s="62" t="s">
        <v>6392</v>
      </c>
      <c r="D274" s="2" t="s">
        <v>7749</v>
      </c>
      <c r="E274" s="2" t="s">
        <v>6521</v>
      </c>
      <c r="F274" s="2" t="s">
        <v>7742</v>
      </c>
      <c r="G274" s="2"/>
      <c r="H274" s="13">
        <v>2269</v>
      </c>
      <c r="I274" s="13">
        <f t="shared" si="28"/>
        <v>1309.213</v>
      </c>
      <c r="J274" s="13">
        <v>2989</v>
      </c>
      <c r="K274" s="13">
        <f t="shared" si="29"/>
        <v>1724.6529999999998</v>
      </c>
      <c r="L274" s="13">
        <v>2622</v>
      </c>
      <c r="M274" s="13">
        <f t="shared" si="30"/>
        <v>1512.8939999999998</v>
      </c>
    </row>
    <row r="275" spans="1:13">
      <c r="A275" s="2">
        <v>7959</v>
      </c>
      <c r="B275" s="2"/>
      <c r="C275" s="62" t="s">
        <v>6392</v>
      </c>
      <c r="D275" s="2" t="s">
        <v>7637</v>
      </c>
      <c r="E275" s="2" t="s">
        <v>6522</v>
      </c>
      <c r="F275" s="2" t="s">
        <v>7742</v>
      </c>
      <c r="G275" s="2" t="s">
        <v>7191</v>
      </c>
      <c r="H275" s="13">
        <v>69</v>
      </c>
      <c r="I275" s="13">
        <f t="shared" si="28"/>
        <v>39.812999999999995</v>
      </c>
      <c r="J275" s="13">
        <v>50</v>
      </c>
      <c r="K275" s="13">
        <f t="shared" si="29"/>
        <v>28.849999999999998</v>
      </c>
      <c r="L275" s="13">
        <v>90</v>
      </c>
      <c r="M275" s="13">
        <f t="shared" si="30"/>
        <v>51.929999999999993</v>
      </c>
    </row>
    <row r="276" spans="1:13">
      <c r="A276" s="2">
        <v>7960</v>
      </c>
      <c r="B276" s="2"/>
      <c r="C276" s="62" t="s">
        <v>6392</v>
      </c>
      <c r="D276" s="2" t="s">
        <v>7637</v>
      </c>
      <c r="E276" s="2" t="s">
        <v>6523</v>
      </c>
      <c r="F276" s="2" t="s">
        <v>7742</v>
      </c>
      <c r="G276" s="2" t="s">
        <v>7191</v>
      </c>
      <c r="H276" s="13">
        <v>32551</v>
      </c>
      <c r="I276" s="13">
        <f t="shared" si="28"/>
        <v>18781.927</v>
      </c>
      <c r="J276" s="13">
        <v>31675</v>
      </c>
      <c r="K276" s="13">
        <f t="shared" si="29"/>
        <v>18276.474999999999</v>
      </c>
      <c r="L276" s="13">
        <v>32069</v>
      </c>
      <c r="M276" s="13">
        <f t="shared" si="30"/>
        <v>18503.812999999998</v>
      </c>
    </row>
    <row r="277" spans="1:13">
      <c r="A277" s="2">
        <v>8020</v>
      </c>
      <c r="B277" s="2" t="s">
        <v>7637</v>
      </c>
      <c r="C277" s="62" t="s">
        <v>6392</v>
      </c>
      <c r="D277" s="2" t="s">
        <v>7720</v>
      </c>
      <c r="E277" s="2" t="s">
        <v>6524</v>
      </c>
      <c r="F277" s="2" t="s">
        <v>7742</v>
      </c>
      <c r="G277" s="2"/>
      <c r="H277" s="13">
        <v>11428</v>
      </c>
      <c r="I277" s="13">
        <f t="shared" si="28"/>
        <v>6593.9559999999992</v>
      </c>
      <c r="J277" s="13">
        <v>11033</v>
      </c>
      <c r="K277" s="13">
        <f t="shared" si="29"/>
        <v>6366.0409999999993</v>
      </c>
      <c r="L277" s="13">
        <v>12161</v>
      </c>
      <c r="M277" s="13">
        <f t="shared" si="30"/>
        <v>7016.8969999999999</v>
      </c>
    </row>
    <row r="278" spans="1:13">
      <c r="A278" s="2">
        <v>8096</v>
      </c>
      <c r="B278" s="2" t="s">
        <v>7637</v>
      </c>
      <c r="C278" s="62" t="s">
        <v>6392</v>
      </c>
      <c r="D278" s="2" t="s">
        <v>7720</v>
      </c>
      <c r="E278" s="2" t="s">
        <v>6525</v>
      </c>
      <c r="F278" s="2" t="s">
        <v>7742</v>
      </c>
      <c r="G278" s="2"/>
      <c r="H278" s="13">
        <v>2500</v>
      </c>
      <c r="I278" s="13">
        <f t="shared" si="28"/>
        <v>1442.5</v>
      </c>
      <c r="J278" s="13">
        <v>2499</v>
      </c>
      <c r="K278" s="13">
        <f t="shared" si="29"/>
        <v>1441.923</v>
      </c>
      <c r="L278" s="13">
        <v>2715</v>
      </c>
      <c r="M278" s="13">
        <f t="shared" si="30"/>
        <v>1566.5549999999998</v>
      </c>
    </row>
    <row r="279" spans="1:13">
      <c r="A279" s="2">
        <v>8248</v>
      </c>
      <c r="B279" s="2" t="s">
        <v>7637</v>
      </c>
      <c r="C279" s="62" t="s">
        <v>6392</v>
      </c>
      <c r="D279" s="2" t="s">
        <v>7752</v>
      </c>
      <c r="E279" s="2" t="s">
        <v>6527</v>
      </c>
      <c r="F279" s="2" t="s">
        <v>7742</v>
      </c>
      <c r="G279" s="2" t="s">
        <v>7644</v>
      </c>
      <c r="H279" s="13">
        <v>8308</v>
      </c>
      <c r="I279" s="13">
        <f t="shared" ref="I279:I342" si="31">H279*0.577</f>
        <v>4793.7159999999994</v>
      </c>
      <c r="J279" s="13">
        <v>8000</v>
      </c>
      <c r="K279" s="13">
        <f t="shared" ref="K279:K342" si="32">J279*0.577</f>
        <v>4616</v>
      </c>
      <c r="L279" s="13">
        <v>7935</v>
      </c>
      <c r="M279" s="13">
        <f t="shared" ref="M279:M342" si="33">L279*0.577</f>
        <v>4578.4949999999999</v>
      </c>
    </row>
    <row r="280" spans="1:13">
      <c r="A280" s="2">
        <v>8253</v>
      </c>
      <c r="B280" s="2" t="s">
        <v>7637</v>
      </c>
      <c r="C280" s="62" t="s">
        <v>6392</v>
      </c>
      <c r="D280" s="2" t="s">
        <v>7720</v>
      </c>
      <c r="E280" s="2" t="s">
        <v>6529</v>
      </c>
      <c r="F280" s="2" t="s">
        <v>7742</v>
      </c>
      <c r="G280" s="2"/>
      <c r="H280" s="13">
        <v>21021</v>
      </c>
      <c r="I280" s="13">
        <f t="shared" si="31"/>
        <v>12129.116999999998</v>
      </c>
      <c r="J280" s="13">
        <v>21142</v>
      </c>
      <c r="K280" s="13">
        <f t="shared" si="32"/>
        <v>12198.933999999999</v>
      </c>
      <c r="L280" s="13">
        <v>23915</v>
      </c>
      <c r="M280" s="13">
        <f t="shared" si="33"/>
        <v>13798.954999999998</v>
      </c>
    </row>
    <row r="281" spans="1:13">
      <c r="A281" s="2">
        <v>8369</v>
      </c>
      <c r="B281" s="2" t="s">
        <v>7637</v>
      </c>
      <c r="C281" s="62" t="s">
        <v>6392</v>
      </c>
      <c r="D281" s="2" t="s">
        <v>7720</v>
      </c>
      <c r="E281" s="2" t="s">
        <v>6532</v>
      </c>
      <c r="F281" s="2" t="s">
        <v>7742</v>
      </c>
      <c r="G281" s="2"/>
      <c r="H281" s="13">
        <v>20082</v>
      </c>
      <c r="I281" s="13">
        <f t="shared" si="31"/>
        <v>11587.313999999998</v>
      </c>
      <c r="J281" s="13">
        <v>19537</v>
      </c>
      <c r="K281" s="13">
        <f t="shared" si="32"/>
        <v>11272.848999999998</v>
      </c>
      <c r="L281" s="13">
        <v>18148</v>
      </c>
      <c r="M281" s="13">
        <f t="shared" si="33"/>
        <v>10471.395999999999</v>
      </c>
    </row>
    <row r="282" spans="1:13">
      <c r="A282" s="2">
        <v>8379</v>
      </c>
      <c r="B282" s="2" t="s">
        <v>7637</v>
      </c>
      <c r="C282" s="62" t="s">
        <v>6392</v>
      </c>
      <c r="D282" s="2" t="s">
        <v>7756</v>
      </c>
      <c r="E282" s="2" t="s">
        <v>6533</v>
      </c>
      <c r="F282" s="2" t="s">
        <v>7742</v>
      </c>
      <c r="G282" s="2" t="s">
        <v>7204</v>
      </c>
      <c r="H282" s="13">
        <v>8</v>
      </c>
      <c r="I282" s="13">
        <f t="shared" si="31"/>
        <v>4.6159999999999997</v>
      </c>
      <c r="J282" s="13">
        <v>8</v>
      </c>
      <c r="K282" s="13">
        <f t="shared" si="32"/>
        <v>4.6159999999999997</v>
      </c>
      <c r="L282" s="13">
        <v>9</v>
      </c>
      <c r="M282" s="13">
        <f t="shared" si="33"/>
        <v>5.1929999999999996</v>
      </c>
    </row>
    <row r="283" spans="1:13">
      <c r="A283" s="2">
        <v>8511</v>
      </c>
      <c r="B283" s="2" t="s">
        <v>7637</v>
      </c>
      <c r="C283" s="62" t="s">
        <v>6392</v>
      </c>
      <c r="D283" s="2" t="s">
        <v>7720</v>
      </c>
      <c r="E283" s="2" t="s">
        <v>6535</v>
      </c>
      <c r="F283" s="2" t="s">
        <v>7742</v>
      </c>
      <c r="G283" s="2"/>
      <c r="H283" s="13">
        <v>30016</v>
      </c>
      <c r="I283" s="13">
        <f t="shared" si="31"/>
        <v>17319.232</v>
      </c>
      <c r="J283" s="13">
        <v>28514</v>
      </c>
      <c r="K283" s="13">
        <f t="shared" si="32"/>
        <v>16452.577999999998</v>
      </c>
      <c r="L283" s="13">
        <v>27270</v>
      </c>
      <c r="M283" s="13">
        <f t="shared" si="33"/>
        <v>15734.789999999999</v>
      </c>
    </row>
    <row r="284" spans="1:13">
      <c r="A284" s="2">
        <v>8593</v>
      </c>
      <c r="B284" s="2" t="s">
        <v>7637</v>
      </c>
      <c r="C284" s="62" t="s">
        <v>6392</v>
      </c>
      <c r="D284" s="2" t="s">
        <v>7758</v>
      </c>
      <c r="E284" s="2" t="s">
        <v>6536</v>
      </c>
      <c r="F284" s="2" t="s">
        <v>7742</v>
      </c>
      <c r="G284" s="2" t="s">
        <v>7678</v>
      </c>
      <c r="H284" s="13">
        <v>907</v>
      </c>
      <c r="I284" s="13">
        <f t="shared" si="31"/>
        <v>523.33899999999994</v>
      </c>
      <c r="J284" s="13">
        <v>891</v>
      </c>
      <c r="K284" s="13">
        <f t="shared" si="32"/>
        <v>514.10699999999997</v>
      </c>
      <c r="L284" s="13">
        <v>1851</v>
      </c>
      <c r="M284" s="13">
        <f t="shared" si="33"/>
        <v>1068.0269999999998</v>
      </c>
    </row>
    <row r="285" spans="1:13">
      <c r="A285" s="2">
        <v>8643</v>
      </c>
      <c r="B285" s="2"/>
      <c r="C285" s="62" t="s">
        <v>6392</v>
      </c>
      <c r="D285" s="2" t="s">
        <v>7760</v>
      </c>
      <c r="E285" s="2" t="s">
        <v>6538</v>
      </c>
      <c r="F285" s="2" t="s">
        <v>7742</v>
      </c>
      <c r="G285" s="2"/>
      <c r="H285" s="13">
        <v>430</v>
      </c>
      <c r="I285" s="13">
        <f t="shared" si="31"/>
        <v>248.10999999999999</v>
      </c>
      <c r="J285" s="13">
        <v>230</v>
      </c>
      <c r="K285" s="13">
        <f t="shared" si="32"/>
        <v>132.70999999999998</v>
      </c>
      <c r="L285" s="13">
        <v>10</v>
      </c>
      <c r="M285" s="13">
        <f t="shared" si="33"/>
        <v>5.77</v>
      </c>
    </row>
    <row r="286" spans="1:13">
      <c r="A286" s="2">
        <v>8644</v>
      </c>
      <c r="B286" s="2"/>
      <c r="C286" s="62" t="s">
        <v>6392</v>
      </c>
      <c r="D286" s="2" t="s">
        <v>7761</v>
      </c>
      <c r="E286" s="2" t="s">
        <v>6539</v>
      </c>
      <c r="F286" s="2" t="s">
        <v>7742</v>
      </c>
      <c r="G286" s="2"/>
      <c r="H286" s="13">
        <v>11112</v>
      </c>
      <c r="I286" s="13">
        <f t="shared" si="31"/>
        <v>6411.6239999999998</v>
      </c>
      <c r="J286" s="13">
        <v>14454</v>
      </c>
      <c r="K286" s="13">
        <f t="shared" si="32"/>
        <v>8339.9579999999987</v>
      </c>
      <c r="L286" s="13">
        <v>14336</v>
      </c>
      <c r="M286" s="13">
        <f t="shared" si="33"/>
        <v>8271.8719999999994</v>
      </c>
    </row>
    <row r="287" spans="1:13">
      <c r="A287" s="2">
        <v>8645</v>
      </c>
      <c r="B287" s="2"/>
      <c r="C287" s="62" t="s">
        <v>6392</v>
      </c>
      <c r="D287" s="2" t="s">
        <v>7762</v>
      </c>
      <c r="E287" s="2" t="s">
        <v>6540</v>
      </c>
      <c r="F287" s="2" t="s">
        <v>7742</v>
      </c>
      <c r="G287" s="2"/>
      <c r="H287" s="13">
        <v>10615</v>
      </c>
      <c r="I287" s="13">
        <f t="shared" si="31"/>
        <v>6124.8549999999996</v>
      </c>
      <c r="J287" s="13">
        <v>8160</v>
      </c>
      <c r="K287" s="13">
        <f t="shared" si="32"/>
        <v>4708.32</v>
      </c>
      <c r="L287" s="13">
        <v>8093</v>
      </c>
      <c r="M287" s="13">
        <f t="shared" si="33"/>
        <v>4669.6610000000001</v>
      </c>
    </row>
    <row r="288" spans="1:13">
      <c r="A288" s="2">
        <v>8646</v>
      </c>
      <c r="B288" s="2"/>
      <c r="C288" s="62" t="s">
        <v>6392</v>
      </c>
      <c r="D288" s="2" t="s">
        <v>7763</v>
      </c>
      <c r="E288" s="2" t="s">
        <v>6541</v>
      </c>
      <c r="F288" s="2" t="s">
        <v>7742</v>
      </c>
      <c r="G288" s="2"/>
      <c r="H288" s="13">
        <v>874</v>
      </c>
      <c r="I288" s="13">
        <f t="shared" si="31"/>
        <v>504.29799999999994</v>
      </c>
      <c r="J288" s="13">
        <v>903</v>
      </c>
      <c r="K288" s="13">
        <f t="shared" si="32"/>
        <v>521.03099999999995</v>
      </c>
      <c r="L288" s="13">
        <v>1665</v>
      </c>
      <c r="M288" s="13">
        <f t="shared" si="33"/>
        <v>960.70499999999993</v>
      </c>
    </row>
    <row r="289" spans="1:13">
      <c r="A289" s="2">
        <v>8647</v>
      </c>
      <c r="B289" s="2"/>
      <c r="C289" s="62" t="s">
        <v>6392</v>
      </c>
      <c r="D289" s="2" t="s">
        <v>7764</v>
      </c>
      <c r="E289" s="2" t="s">
        <v>6510</v>
      </c>
      <c r="F289" s="2" t="s">
        <v>7742</v>
      </c>
      <c r="G289" s="2"/>
      <c r="H289" s="13">
        <v>3937</v>
      </c>
      <c r="I289" s="13">
        <f t="shared" si="31"/>
        <v>2271.6489999999999</v>
      </c>
      <c r="J289" s="13">
        <v>4334</v>
      </c>
      <c r="K289" s="13">
        <f t="shared" si="32"/>
        <v>2500.7179999999998</v>
      </c>
      <c r="L289" s="13">
        <v>3435</v>
      </c>
      <c r="M289" s="13">
        <f t="shared" si="33"/>
        <v>1981.9949999999999</v>
      </c>
    </row>
    <row r="290" spans="1:13">
      <c r="A290" s="2">
        <v>8650</v>
      </c>
      <c r="B290" s="2"/>
      <c r="C290" s="62" t="s">
        <v>6392</v>
      </c>
      <c r="D290" s="2" t="s">
        <v>7760</v>
      </c>
      <c r="E290" s="2" t="s">
        <v>6542</v>
      </c>
      <c r="F290" s="2" t="s">
        <v>7742</v>
      </c>
      <c r="G290" s="2"/>
      <c r="H290" s="13">
        <v>9217</v>
      </c>
      <c r="I290" s="13">
        <f t="shared" si="31"/>
        <v>5318.2089999999998</v>
      </c>
      <c r="J290" s="13">
        <v>10115</v>
      </c>
      <c r="K290" s="13">
        <f t="shared" si="32"/>
        <v>5836.3549999999996</v>
      </c>
      <c r="L290" s="13">
        <v>8302</v>
      </c>
      <c r="M290" s="13">
        <f t="shared" si="33"/>
        <v>4790.2539999999999</v>
      </c>
    </row>
    <row r="291" spans="1:13">
      <c r="A291" s="2">
        <v>8651</v>
      </c>
      <c r="B291" s="2"/>
      <c r="C291" s="62" t="s">
        <v>6392</v>
      </c>
      <c r="D291" s="2" t="s">
        <v>7765</v>
      </c>
      <c r="E291" s="2" t="s">
        <v>6542</v>
      </c>
      <c r="F291" s="2" t="s">
        <v>7742</v>
      </c>
      <c r="G291" s="2"/>
      <c r="H291" s="13">
        <v>7804</v>
      </c>
      <c r="I291" s="13">
        <f t="shared" si="31"/>
        <v>4502.9079999999994</v>
      </c>
      <c r="J291" s="13">
        <v>7498</v>
      </c>
      <c r="K291" s="13">
        <f t="shared" si="32"/>
        <v>4326.3459999999995</v>
      </c>
      <c r="L291" s="13">
        <v>7437</v>
      </c>
      <c r="M291" s="13">
        <f t="shared" si="33"/>
        <v>4291.1489999999994</v>
      </c>
    </row>
    <row r="292" spans="1:13">
      <c r="A292" s="2">
        <v>8658</v>
      </c>
      <c r="B292" s="2"/>
      <c r="C292" s="62" t="s">
        <v>6392</v>
      </c>
      <c r="D292" s="2" t="s">
        <v>7766</v>
      </c>
      <c r="E292" s="2" t="s">
        <v>6543</v>
      </c>
      <c r="F292" s="2" t="s">
        <v>7742</v>
      </c>
      <c r="G292" s="2"/>
      <c r="H292" s="13">
        <v>1321</v>
      </c>
      <c r="I292" s="13">
        <f t="shared" si="31"/>
        <v>762.21699999999998</v>
      </c>
      <c r="J292" s="13">
        <v>433</v>
      </c>
      <c r="K292" s="13">
        <f t="shared" si="32"/>
        <v>249.84099999999998</v>
      </c>
      <c r="L292" s="13">
        <v>504</v>
      </c>
      <c r="M292" s="13">
        <f t="shared" si="33"/>
        <v>290.80799999999999</v>
      </c>
    </row>
    <row r="293" spans="1:13">
      <c r="A293" s="2">
        <v>8659</v>
      </c>
      <c r="B293" s="2" t="s">
        <v>7637</v>
      </c>
      <c r="C293" s="62" t="s">
        <v>6392</v>
      </c>
      <c r="D293" s="2" t="s">
        <v>7767</v>
      </c>
      <c r="E293" s="2" t="s">
        <v>6544</v>
      </c>
      <c r="F293" s="2" t="s">
        <v>7742</v>
      </c>
      <c r="G293" s="2" t="s">
        <v>7644</v>
      </c>
      <c r="H293" s="13">
        <v>8688</v>
      </c>
      <c r="I293" s="13">
        <f t="shared" si="31"/>
        <v>5012.9759999999997</v>
      </c>
      <c r="J293" s="13">
        <v>7871</v>
      </c>
      <c r="K293" s="13">
        <f t="shared" si="32"/>
        <v>4541.567</v>
      </c>
      <c r="L293" s="13">
        <v>7807</v>
      </c>
      <c r="M293" s="13">
        <f t="shared" si="33"/>
        <v>4504.6389999999992</v>
      </c>
    </row>
    <row r="294" spans="1:13">
      <c r="A294" s="2">
        <v>8662</v>
      </c>
      <c r="B294" s="2" t="s">
        <v>7637</v>
      </c>
      <c r="C294" s="62" t="s">
        <v>6392</v>
      </c>
      <c r="D294" s="2" t="s">
        <v>7720</v>
      </c>
      <c r="E294" s="2" t="s">
        <v>6545</v>
      </c>
      <c r="F294" s="2" t="s">
        <v>7742</v>
      </c>
      <c r="G294" s="2"/>
      <c r="H294" s="13">
        <v>4545</v>
      </c>
      <c r="I294" s="13">
        <f t="shared" si="31"/>
        <v>2622.4649999999997</v>
      </c>
      <c r="J294" s="13">
        <v>4407</v>
      </c>
      <c r="K294" s="13">
        <f t="shared" si="32"/>
        <v>2542.8389999999999</v>
      </c>
      <c r="L294" s="13">
        <v>3701</v>
      </c>
      <c r="M294" s="13">
        <f t="shared" si="33"/>
        <v>2135.4769999999999</v>
      </c>
    </row>
    <row r="295" spans="1:13">
      <c r="A295" s="2">
        <v>8671</v>
      </c>
      <c r="B295" s="2"/>
      <c r="C295" s="62" t="s">
        <v>6392</v>
      </c>
      <c r="D295" s="2" t="s">
        <v>7768</v>
      </c>
      <c r="E295" s="2" t="s">
        <v>6546</v>
      </c>
      <c r="F295" s="2" t="s">
        <v>7742</v>
      </c>
      <c r="G295" s="2"/>
      <c r="H295" s="13">
        <v>7665</v>
      </c>
      <c r="I295" s="13">
        <f t="shared" si="31"/>
        <v>4422.7049999999999</v>
      </c>
      <c r="J295" s="13">
        <v>8376</v>
      </c>
      <c r="K295" s="13">
        <f t="shared" si="32"/>
        <v>4832.9519999999993</v>
      </c>
      <c r="L295" s="13">
        <v>8613</v>
      </c>
      <c r="M295" s="13">
        <f t="shared" si="33"/>
        <v>4969.701</v>
      </c>
    </row>
    <row r="296" spans="1:13">
      <c r="A296" s="2">
        <v>8672</v>
      </c>
      <c r="B296" s="2" t="s">
        <v>7637</v>
      </c>
      <c r="C296" s="62" t="s">
        <v>6392</v>
      </c>
      <c r="D296" s="2" t="s">
        <v>7769</v>
      </c>
      <c r="E296" s="2" t="s">
        <v>6547</v>
      </c>
      <c r="F296" s="2" t="s">
        <v>7742</v>
      </c>
      <c r="G296" s="2" t="s">
        <v>7644</v>
      </c>
      <c r="H296" s="13">
        <v>4442</v>
      </c>
      <c r="I296" s="13">
        <f t="shared" si="31"/>
        <v>2563.0339999999997</v>
      </c>
      <c r="J296" s="13">
        <v>484</v>
      </c>
      <c r="K296" s="13">
        <f t="shared" si="32"/>
        <v>279.26799999999997</v>
      </c>
      <c r="L296" s="13">
        <v>480</v>
      </c>
      <c r="M296" s="13">
        <f t="shared" si="33"/>
        <v>276.95999999999998</v>
      </c>
    </row>
    <row r="297" spans="1:13">
      <c r="A297" s="2">
        <v>8679</v>
      </c>
      <c r="B297" s="2"/>
      <c r="C297" s="62" t="s">
        <v>6392</v>
      </c>
      <c r="D297" s="2" t="s">
        <v>7760</v>
      </c>
      <c r="E297" s="2" t="s">
        <v>6548</v>
      </c>
      <c r="F297" s="2" t="s">
        <v>7742</v>
      </c>
      <c r="G297" s="2"/>
      <c r="H297" s="13">
        <v>9938</v>
      </c>
      <c r="I297" s="13">
        <f t="shared" si="31"/>
        <v>5734.2259999999997</v>
      </c>
      <c r="J297" s="13">
        <v>13172</v>
      </c>
      <c r="K297" s="13">
        <f t="shared" si="32"/>
        <v>7600.2439999999997</v>
      </c>
      <c r="L297" s="13">
        <v>7285</v>
      </c>
      <c r="M297" s="13">
        <f t="shared" si="33"/>
        <v>4203.4449999999997</v>
      </c>
    </row>
    <row r="298" spans="1:13">
      <c r="A298" s="2">
        <v>8680</v>
      </c>
      <c r="B298" s="2" t="s">
        <v>7637</v>
      </c>
      <c r="C298" s="62" t="s">
        <v>6392</v>
      </c>
      <c r="D298" s="2" t="s">
        <v>7770</v>
      </c>
      <c r="E298" s="2" t="s">
        <v>6549</v>
      </c>
      <c r="F298" s="2" t="s">
        <v>7742</v>
      </c>
      <c r="G298" s="2" t="s">
        <v>7644</v>
      </c>
      <c r="H298" s="13">
        <v>10</v>
      </c>
      <c r="I298" s="13">
        <f t="shared" si="31"/>
        <v>5.77</v>
      </c>
      <c r="J298" s="13">
        <v>6</v>
      </c>
      <c r="K298" s="13">
        <f t="shared" si="32"/>
        <v>3.4619999999999997</v>
      </c>
      <c r="L298" s="13">
        <v>6</v>
      </c>
      <c r="M298" s="13">
        <f t="shared" si="33"/>
        <v>3.4619999999999997</v>
      </c>
    </row>
    <row r="299" spans="1:13">
      <c r="A299" s="2">
        <v>8687</v>
      </c>
      <c r="B299" s="2"/>
      <c r="C299" s="62" t="s">
        <v>6392</v>
      </c>
      <c r="D299" s="2" t="s">
        <v>7760</v>
      </c>
      <c r="E299" s="2" t="s">
        <v>6550</v>
      </c>
      <c r="F299" s="2" t="s">
        <v>7742</v>
      </c>
      <c r="G299" s="2"/>
      <c r="H299" s="13">
        <v>2990</v>
      </c>
      <c r="I299" s="13">
        <f t="shared" si="31"/>
        <v>1725.2299999999998</v>
      </c>
      <c r="J299" s="13">
        <v>2360</v>
      </c>
      <c r="K299" s="13">
        <f t="shared" si="32"/>
        <v>1361.7199999999998</v>
      </c>
      <c r="L299" s="13">
        <v>9653</v>
      </c>
      <c r="M299" s="13">
        <f t="shared" si="33"/>
        <v>5569.7809999999999</v>
      </c>
    </row>
    <row r="300" spans="1:13">
      <c r="A300" s="2">
        <v>8690</v>
      </c>
      <c r="B300" s="2"/>
      <c r="C300" s="62" t="s">
        <v>6392</v>
      </c>
      <c r="D300" s="2" t="s">
        <v>7771</v>
      </c>
      <c r="E300" s="2" t="s">
        <v>6551</v>
      </c>
      <c r="F300" s="2" t="s">
        <v>7742</v>
      </c>
      <c r="G300" s="2"/>
      <c r="H300" s="13">
        <v>1586</v>
      </c>
      <c r="I300" s="13">
        <f t="shared" si="31"/>
        <v>915.12199999999996</v>
      </c>
      <c r="J300" s="13">
        <v>1138</v>
      </c>
      <c r="K300" s="13">
        <f t="shared" si="32"/>
        <v>656.62599999999998</v>
      </c>
      <c r="L300" s="13">
        <v>1151</v>
      </c>
      <c r="M300" s="13">
        <f t="shared" si="33"/>
        <v>664.12699999999995</v>
      </c>
    </row>
    <row r="301" spans="1:13">
      <c r="A301" s="2">
        <v>8691</v>
      </c>
      <c r="B301" s="2" t="s">
        <v>7637</v>
      </c>
      <c r="C301" s="62" t="s">
        <v>6392</v>
      </c>
      <c r="D301" s="2" t="s">
        <v>7766</v>
      </c>
      <c r="E301" s="2" t="s">
        <v>6550</v>
      </c>
      <c r="F301" s="2" t="s">
        <v>7742</v>
      </c>
      <c r="G301" s="2"/>
      <c r="H301" s="13">
        <v>3993</v>
      </c>
      <c r="I301" s="13">
        <f t="shared" si="31"/>
        <v>2303.9609999999998</v>
      </c>
      <c r="J301" s="13">
        <v>6194</v>
      </c>
      <c r="K301" s="13">
        <f t="shared" si="32"/>
        <v>3573.9379999999996</v>
      </c>
      <c r="L301" s="13">
        <v>6949</v>
      </c>
      <c r="M301" s="13">
        <f t="shared" si="33"/>
        <v>4009.5729999999999</v>
      </c>
    </row>
    <row r="302" spans="1:13">
      <c r="A302" s="2">
        <v>8725</v>
      </c>
      <c r="B302" s="2"/>
      <c r="C302" s="62" t="s">
        <v>6392</v>
      </c>
      <c r="D302" s="2" t="s">
        <v>7773</v>
      </c>
      <c r="E302" s="2" t="s">
        <v>6553</v>
      </c>
      <c r="F302" s="2" t="s">
        <v>7742</v>
      </c>
      <c r="G302" s="2"/>
      <c r="H302" s="13">
        <v>2541</v>
      </c>
      <c r="I302" s="13">
        <f t="shared" si="31"/>
        <v>1466.1569999999999</v>
      </c>
      <c r="J302" s="13">
        <v>6940</v>
      </c>
      <c r="K302" s="13">
        <f t="shared" si="32"/>
        <v>4004.3799999999997</v>
      </c>
      <c r="L302" s="13">
        <v>6732</v>
      </c>
      <c r="M302" s="13">
        <f t="shared" si="33"/>
        <v>3884.3639999999996</v>
      </c>
    </row>
    <row r="303" spans="1:13">
      <c r="A303" s="2">
        <v>8748</v>
      </c>
      <c r="B303" s="2" t="s">
        <v>5249</v>
      </c>
      <c r="C303" s="62" t="s">
        <v>6392</v>
      </c>
      <c r="D303" s="2" t="s">
        <v>5250</v>
      </c>
      <c r="E303" s="2" t="s">
        <v>6554</v>
      </c>
      <c r="F303" s="2" t="s">
        <v>7742</v>
      </c>
      <c r="G303" s="2"/>
      <c r="H303" s="13">
        <v>5200</v>
      </c>
      <c r="I303" s="13">
        <f t="shared" si="31"/>
        <v>3000.3999999999996</v>
      </c>
      <c r="J303" s="13">
        <v>1669</v>
      </c>
      <c r="K303" s="13">
        <f t="shared" si="32"/>
        <v>963.01299999999992</v>
      </c>
      <c r="L303" s="13">
        <v>3311</v>
      </c>
      <c r="M303" s="13">
        <f t="shared" si="33"/>
        <v>1910.4469999999999</v>
      </c>
    </row>
    <row r="304" spans="1:13">
      <c r="A304" s="2">
        <v>8821</v>
      </c>
      <c r="B304" s="2" t="s">
        <v>7637</v>
      </c>
      <c r="C304" s="62" t="s">
        <v>6392</v>
      </c>
      <c r="D304" s="2" t="s">
        <v>7720</v>
      </c>
      <c r="E304" s="2" t="s">
        <v>6555</v>
      </c>
      <c r="F304" s="2" t="s">
        <v>7742</v>
      </c>
      <c r="G304" s="2"/>
      <c r="H304" s="13">
        <v>26626</v>
      </c>
      <c r="I304" s="13">
        <f t="shared" si="31"/>
        <v>15363.201999999999</v>
      </c>
      <c r="J304" s="13">
        <v>26887</v>
      </c>
      <c r="K304" s="13">
        <f t="shared" si="32"/>
        <v>15513.798999999999</v>
      </c>
      <c r="L304" s="13">
        <v>26983</v>
      </c>
      <c r="M304" s="13">
        <f t="shared" si="33"/>
        <v>15569.190999999999</v>
      </c>
    </row>
    <row r="305" spans="1:13">
      <c r="A305" s="2">
        <v>8909</v>
      </c>
      <c r="B305" s="2" t="s">
        <v>7637</v>
      </c>
      <c r="C305" s="62" t="s">
        <v>6392</v>
      </c>
      <c r="D305" s="2" t="s">
        <v>7720</v>
      </c>
      <c r="E305" s="2" t="s">
        <v>6557</v>
      </c>
      <c r="F305" s="2" t="s">
        <v>7742</v>
      </c>
      <c r="G305" s="2"/>
      <c r="H305" s="13">
        <v>21218</v>
      </c>
      <c r="I305" s="13">
        <f t="shared" si="31"/>
        <v>12242.785999999998</v>
      </c>
      <c r="J305" s="13">
        <v>20354</v>
      </c>
      <c r="K305" s="13">
        <f t="shared" si="32"/>
        <v>11744.258</v>
      </c>
      <c r="L305" s="13">
        <v>20894</v>
      </c>
      <c r="M305" s="13">
        <f t="shared" si="33"/>
        <v>12055.838</v>
      </c>
    </row>
    <row r="306" spans="1:13">
      <c r="A306" s="2">
        <v>9025</v>
      </c>
      <c r="B306" s="2" t="s">
        <v>7637</v>
      </c>
      <c r="C306" s="62" t="s">
        <v>6392</v>
      </c>
      <c r="D306" s="2" t="s">
        <v>5252</v>
      </c>
      <c r="E306" s="2" t="s">
        <v>6558</v>
      </c>
      <c r="F306" s="2" t="s">
        <v>7742</v>
      </c>
      <c r="G306" s="2" t="s">
        <v>7204</v>
      </c>
      <c r="H306" s="13">
        <v>1250</v>
      </c>
      <c r="I306" s="13">
        <f t="shared" si="31"/>
        <v>721.25</v>
      </c>
      <c r="J306" s="13">
        <v>1222</v>
      </c>
      <c r="K306" s="13">
        <f t="shared" si="32"/>
        <v>705.09399999999994</v>
      </c>
      <c r="L306" s="13">
        <v>1302</v>
      </c>
      <c r="M306" s="13">
        <f t="shared" si="33"/>
        <v>751.25399999999991</v>
      </c>
    </row>
    <row r="307" spans="1:13">
      <c r="A307" s="2">
        <v>9116</v>
      </c>
      <c r="B307" s="2" t="s">
        <v>7637</v>
      </c>
      <c r="C307" s="62" t="s">
        <v>6392</v>
      </c>
      <c r="D307" s="2" t="s">
        <v>5253</v>
      </c>
      <c r="E307" s="2" t="s">
        <v>6559</v>
      </c>
      <c r="F307" s="2" t="s">
        <v>7742</v>
      </c>
      <c r="G307" s="2"/>
      <c r="H307" s="13">
        <v>6926</v>
      </c>
      <c r="I307" s="13">
        <f t="shared" si="31"/>
        <v>3996.3019999999997</v>
      </c>
      <c r="J307" s="13">
        <v>6658</v>
      </c>
      <c r="K307" s="13">
        <f t="shared" si="32"/>
        <v>3841.6659999999997</v>
      </c>
      <c r="L307" s="13">
        <v>7480</v>
      </c>
      <c r="M307" s="13">
        <f t="shared" si="33"/>
        <v>4315.96</v>
      </c>
    </row>
    <row r="308" spans="1:13">
      <c r="A308" s="2">
        <v>9118</v>
      </c>
      <c r="B308" s="2" t="s">
        <v>7637</v>
      </c>
      <c r="C308" s="62" t="s">
        <v>6392</v>
      </c>
      <c r="D308" s="2" t="s">
        <v>5254</v>
      </c>
      <c r="E308" s="2" t="s">
        <v>6560</v>
      </c>
      <c r="F308" s="2" t="s">
        <v>7742</v>
      </c>
      <c r="G308" s="2" t="s">
        <v>5255</v>
      </c>
      <c r="H308" s="13">
        <v>10134</v>
      </c>
      <c r="I308" s="13">
        <f t="shared" si="31"/>
        <v>5847.3179999999993</v>
      </c>
      <c r="J308" s="13">
        <v>10533</v>
      </c>
      <c r="K308" s="13">
        <f t="shared" si="32"/>
        <v>6077.5409999999993</v>
      </c>
      <c r="L308" s="13">
        <v>11059</v>
      </c>
      <c r="M308" s="13">
        <f t="shared" si="33"/>
        <v>6381.0429999999997</v>
      </c>
    </row>
    <row r="309" spans="1:13">
      <c r="A309" s="2">
        <v>9142</v>
      </c>
      <c r="B309" s="2"/>
      <c r="C309" s="62" t="s">
        <v>6392</v>
      </c>
      <c r="D309" s="2" t="s">
        <v>5256</v>
      </c>
      <c r="E309" s="2" t="s">
        <v>6561</v>
      </c>
      <c r="F309" s="2" t="s">
        <v>7742</v>
      </c>
      <c r="G309" s="2"/>
      <c r="H309" s="13">
        <v>20477</v>
      </c>
      <c r="I309" s="13">
        <f t="shared" si="31"/>
        <v>11815.228999999999</v>
      </c>
      <c r="J309" s="13">
        <v>10800</v>
      </c>
      <c r="K309" s="13">
        <f t="shared" si="32"/>
        <v>6231.5999999999995</v>
      </c>
      <c r="L309" s="13">
        <v>12844</v>
      </c>
      <c r="M309" s="13">
        <f t="shared" si="33"/>
        <v>7410.9879999999994</v>
      </c>
    </row>
    <row r="310" spans="1:13">
      <c r="A310" s="2">
        <v>9144</v>
      </c>
      <c r="B310" s="2"/>
      <c r="C310" s="62" t="s">
        <v>6392</v>
      </c>
      <c r="D310" s="2" t="s">
        <v>5257</v>
      </c>
      <c r="E310" s="2" t="s">
        <v>6562</v>
      </c>
      <c r="F310" s="2" t="s">
        <v>7742</v>
      </c>
      <c r="G310" s="2"/>
      <c r="H310" s="13">
        <v>842</v>
      </c>
      <c r="I310" s="13">
        <f t="shared" si="31"/>
        <v>485.83399999999995</v>
      </c>
      <c r="J310" s="13">
        <v>1298</v>
      </c>
      <c r="K310" s="13">
        <f t="shared" si="32"/>
        <v>748.94599999999991</v>
      </c>
      <c r="L310" s="13">
        <v>979</v>
      </c>
      <c r="M310" s="13">
        <f t="shared" si="33"/>
        <v>564.88299999999992</v>
      </c>
    </row>
    <row r="311" spans="1:13">
      <c r="A311" s="2">
        <v>9150</v>
      </c>
      <c r="B311" s="2"/>
      <c r="C311" s="62" t="s">
        <v>6392</v>
      </c>
      <c r="D311" s="2" t="s">
        <v>5258</v>
      </c>
      <c r="E311" s="2" t="s">
        <v>6563</v>
      </c>
      <c r="F311" s="2" t="s">
        <v>7742</v>
      </c>
      <c r="G311" s="2"/>
      <c r="H311" s="13">
        <v>4648</v>
      </c>
      <c r="I311" s="13">
        <f t="shared" si="31"/>
        <v>2681.8959999999997</v>
      </c>
      <c r="J311" s="13">
        <v>1234</v>
      </c>
      <c r="K311" s="13">
        <f t="shared" si="32"/>
        <v>712.01799999999992</v>
      </c>
      <c r="L311" s="13">
        <v>1273</v>
      </c>
      <c r="M311" s="13">
        <f t="shared" si="33"/>
        <v>734.52099999999996</v>
      </c>
    </row>
    <row r="312" spans="1:13">
      <c r="A312" s="2">
        <v>9151</v>
      </c>
      <c r="B312" s="2"/>
      <c r="C312" s="62" t="s">
        <v>6392</v>
      </c>
      <c r="D312" s="2" t="s">
        <v>5259</v>
      </c>
      <c r="E312" s="2" t="s">
        <v>6563</v>
      </c>
      <c r="F312" s="2" t="s">
        <v>7742</v>
      </c>
      <c r="G312" s="2"/>
      <c r="H312" s="13">
        <v>2065</v>
      </c>
      <c r="I312" s="13">
        <f t="shared" si="31"/>
        <v>1191.5049999999999</v>
      </c>
      <c r="J312" s="13">
        <v>941</v>
      </c>
      <c r="K312" s="13">
        <f t="shared" si="32"/>
        <v>542.95699999999999</v>
      </c>
      <c r="L312" s="13">
        <v>933</v>
      </c>
      <c r="M312" s="13">
        <f t="shared" si="33"/>
        <v>538.34100000000001</v>
      </c>
    </row>
    <row r="313" spans="1:13">
      <c r="A313" s="2">
        <v>9184</v>
      </c>
      <c r="B313" s="2" t="s">
        <v>7637</v>
      </c>
      <c r="C313" s="62" t="s">
        <v>6392</v>
      </c>
      <c r="D313" s="2" t="s">
        <v>7720</v>
      </c>
      <c r="E313" s="2" t="s">
        <v>6564</v>
      </c>
      <c r="F313" s="2" t="s">
        <v>7742</v>
      </c>
      <c r="G313" s="2"/>
      <c r="H313" s="13">
        <v>21523</v>
      </c>
      <c r="I313" s="13">
        <f t="shared" si="31"/>
        <v>12418.770999999999</v>
      </c>
      <c r="J313" s="13">
        <v>22248</v>
      </c>
      <c r="K313" s="13">
        <f t="shared" si="32"/>
        <v>12837.096</v>
      </c>
      <c r="L313" s="13">
        <v>24919</v>
      </c>
      <c r="M313" s="13">
        <f t="shared" si="33"/>
        <v>14378.262999999999</v>
      </c>
    </row>
    <row r="314" spans="1:13">
      <c r="A314" s="2">
        <v>9248</v>
      </c>
      <c r="B314" s="2" t="s">
        <v>7637</v>
      </c>
      <c r="C314" s="62" t="s">
        <v>6392</v>
      </c>
      <c r="D314" s="2" t="s">
        <v>7690</v>
      </c>
      <c r="E314" s="2" t="s">
        <v>6565</v>
      </c>
      <c r="F314" s="2" t="s">
        <v>7742</v>
      </c>
      <c r="G314" s="2"/>
      <c r="H314" s="13">
        <v>1752</v>
      </c>
      <c r="I314" s="13">
        <f t="shared" si="31"/>
        <v>1010.9039999999999</v>
      </c>
      <c r="J314" s="13">
        <v>1752</v>
      </c>
      <c r="K314" s="13">
        <f t="shared" si="32"/>
        <v>1010.9039999999999</v>
      </c>
      <c r="L314" s="13">
        <v>1752</v>
      </c>
      <c r="M314" s="13">
        <f t="shared" si="33"/>
        <v>1010.9039999999999</v>
      </c>
    </row>
    <row r="315" spans="1:13">
      <c r="A315" s="74">
        <v>9479</v>
      </c>
      <c r="B315" s="2" t="s">
        <v>7637</v>
      </c>
      <c r="C315" s="62" t="s">
        <v>6392</v>
      </c>
      <c r="D315" s="2" t="s">
        <v>5260</v>
      </c>
      <c r="E315" s="2" t="s">
        <v>6566</v>
      </c>
      <c r="F315" s="2" t="s">
        <v>7742</v>
      </c>
      <c r="G315" s="2" t="s">
        <v>7197</v>
      </c>
      <c r="H315" s="13">
        <v>186</v>
      </c>
      <c r="I315" s="13">
        <f t="shared" si="31"/>
        <v>107.32199999999999</v>
      </c>
      <c r="J315" s="13">
        <v>182</v>
      </c>
      <c r="K315" s="13">
        <f t="shared" si="32"/>
        <v>105.014</v>
      </c>
      <c r="L315" s="13">
        <v>192</v>
      </c>
      <c r="M315" s="13">
        <f t="shared" si="33"/>
        <v>110.78399999999999</v>
      </c>
    </row>
    <row r="316" spans="1:13">
      <c r="A316" s="2">
        <v>9493</v>
      </c>
      <c r="B316" s="2" t="s">
        <v>7637</v>
      </c>
      <c r="C316" s="62" t="s">
        <v>6392</v>
      </c>
      <c r="D316" s="2" t="s">
        <v>5263</v>
      </c>
      <c r="E316" s="2" t="s">
        <v>6568</v>
      </c>
      <c r="F316" s="2" t="s">
        <v>7742</v>
      </c>
      <c r="G316" s="2" t="s">
        <v>7263</v>
      </c>
      <c r="H316" s="13">
        <v>1973</v>
      </c>
      <c r="I316" s="13">
        <f t="shared" si="31"/>
        <v>1138.4209999999998</v>
      </c>
      <c r="J316" s="13">
        <v>2250</v>
      </c>
      <c r="K316" s="13">
        <f t="shared" si="32"/>
        <v>1298.25</v>
      </c>
      <c r="L316" s="13">
        <v>2269</v>
      </c>
      <c r="M316" s="13">
        <f t="shared" si="33"/>
        <v>1309.213</v>
      </c>
    </row>
    <row r="317" spans="1:13">
      <c r="A317" s="2">
        <v>9495</v>
      </c>
      <c r="B317" s="2" t="s">
        <v>7637</v>
      </c>
      <c r="C317" s="62" t="s">
        <v>6392</v>
      </c>
      <c r="D317" s="2" t="s">
        <v>5266</v>
      </c>
      <c r="E317" s="2" t="s">
        <v>6570</v>
      </c>
      <c r="F317" s="2" t="s">
        <v>7742</v>
      </c>
      <c r="G317" s="2" t="s">
        <v>7263</v>
      </c>
      <c r="H317" s="13">
        <v>51</v>
      </c>
      <c r="I317" s="13">
        <f t="shared" si="31"/>
        <v>29.427</v>
      </c>
      <c r="J317" s="13">
        <v>894</v>
      </c>
      <c r="K317" s="13">
        <f t="shared" si="32"/>
        <v>515.83799999999997</v>
      </c>
      <c r="L317" s="13">
        <v>902</v>
      </c>
      <c r="M317" s="13">
        <f t="shared" si="33"/>
        <v>520.45399999999995</v>
      </c>
    </row>
    <row r="318" spans="1:13">
      <c r="A318" s="2">
        <v>9545</v>
      </c>
      <c r="B318" s="2" t="s">
        <v>7637</v>
      </c>
      <c r="C318" s="62" t="s">
        <v>6392</v>
      </c>
      <c r="D318" s="2" t="s">
        <v>5267</v>
      </c>
      <c r="E318" s="2" t="s">
        <v>6571</v>
      </c>
      <c r="F318" s="2" t="s">
        <v>7742</v>
      </c>
      <c r="G318" s="2" t="s">
        <v>7733</v>
      </c>
      <c r="H318" s="13">
        <v>67307</v>
      </c>
      <c r="I318" s="13">
        <f t="shared" si="31"/>
        <v>38836.138999999996</v>
      </c>
      <c r="J318" s="13">
        <v>45735</v>
      </c>
      <c r="K318" s="13">
        <f t="shared" si="32"/>
        <v>26389.094999999998</v>
      </c>
      <c r="L318" s="13">
        <v>25336</v>
      </c>
      <c r="M318" s="13">
        <f t="shared" si="33"/>
        <v>14618.871999999999</v>
      </c>
    </row>
    <row r="319" spans="1:13">
      <c r="A319" s="2">
        <v>9562</v>
      </c>
      <c r="B319" s="2" t="s">
        <v>7637</v>
      </c>
      <c r="C319" s="62" t="s">
        <v>6392</v>
      </c>
      <c r="D319" s="2" t="s">
        <v>7720</v>
      </c>
      <c r="E319" s="2" t="s">
        <v>6572</v>
      </c>
      <c r="F319" s="2" t="s">
        <v>7742</v>
      </c>
      <c r="G319" s="2"/>
      <c r="H319" s="13">
        <v>18671</v>
      </c>
      <c r="I319" s="13">
        <f t="shared" si="31"/>
        <v>10773.166999999999</v>
      </c>
      <c r="J319" s="13">
        <v>18738</v>
      </c>
      <c r="K319" s="13">
        <f t="shared" si="32"/>
        <v>10811.825999999999</v>
      </c>
      <c r="L319" s="13">
        <v>19535</v>
      </c>
      <c r="M319" s="13">
        <f t="shared" si="33"/>
        <v>11271.695</v>
      </c>
    </row>
    <row r="320" spans="1:13">
      <c r="A320" s="2">
        <v>9678</v>
      </c>
      <c r="B320" s="2" t="s">
        <v>7637</v>
      </c>
      <c r="C320" s="62" t="s">
        <v>6392</v>
      </c>
      <c r="D320" s="2" t="s">
        <v>7720</v>
      </c>
      <c r="E320" s="2" t="s">
        <v>6573</v>
      </c>
      <c r="F320" s="2" t="s">
        <v>5268</v>
      </c>
      <c r="G320" s="2"/>
      <c r="H320" s="13">
        <v>25760</v>
      </c>
      <c r="I320" s="13">
        <f t="shared" si="31"/>
        <v>14863.519999999999</v>
      </c>
      <c r="J320" s="13">
        <v>27270</v>
      </c>
      <c r="K320" s="13">
        <f t="shared" si="32"/>
        <v>15734.789999999999</v>
      </c>
      <c r="L320" s="13">
        <v>39580</v>
      </c>
      <c r="M320" s="13">
        <f t="shared" si="33"/>
        <v>22837.66</v>
      </c>
    </row>
    <row r="321" spans="1:13">
      <c r="A321" s="2">
        <v>9812</v>
      </c>
      <c r="B321" s="2" t="s">
        <v>7637</v>
      </c>
      <c r="C321" s="62" t="s">
        <v>6392</v>
      </c>
      <c r="D321" s="2" t="s">
        <v>5270</v>
      </c>
      <c r="E321" s="2" t="s">
        <v>6575</v>
      </c>
      <c r="F321" s="2" t="s">
        <v>5268</v>
      </c>
      <c r="G321" s="2" t="s">
        <v>7644</v>
      </c>
      <c r="H321" s="13"/>
      <c r="I321" s="13">
        <f t="shared" si="31"/>
        <v>0</v>
      </c>
      <c r="J321" s="13">
        <v>1</v>
      </c>
      <c r="K321" s="13">
        <f t="shared" si="32"/>
        <v>0.57699999999999996</v>
      </c>
      <c r="L321" s="13">
        <v>1</v>
      </c>
      <c r="M321" s="13">
        <f t="shared" si="33"/>
        <v>0.57699999999999996</v>
      </c>
    </row>
    <row r="322" spans="1:13">
      <c r="A322" s="2">
        <v>9958</v>
      </c>
      <c r="B322" s="2"/>
      <c r="C322" s="62" t="s">
        <v>6392</v>
      </c>
      <c r="D322" s="2" t="s">
        <v>5271</v>
      </c>
      <c r="E322" s="2" t="s">
        <v>6576</v>
      </c>
      <c r="F322" s="2" t="s">
        <v>5268</v>
      </c>
      <c r="G322" s="2" t="s">
        <v>7263</v>
      </c>
      <c r="H322" s="13">
        <v>1255</v>
      </c>
      <c r="I322" s="13">
        <f t="shared" si="31"/>
        <v>724.13499999999999</v>
      </c>
      <c r="J322" s="13">
        <v>1246</v>
      </c>
      <c r="K322" s="13">
        <f t="shared" si="32"/>
        <v>718.94199999999989</v>
      </c>
      <c r="L322" s="13">
        <v>1317</v>
      </c>
      <c r="M322" s="13">
        <f t="shared" si="33"/>
        <v>759.90899999999999</v>
      </c>
    </row>
    <row r="323" spans="1:13">
      <c r="A323" s="2">
        <v>10060</v>
      </c>
      <c r="B323" s="2" t="s">
        <v>7637</v>
      </c>
      <c r="C323" s="62" t="s">
        <v>6392</v>
      </c>
      <c r="D323" s="2" t="s">
        <v>5272</v>
      </c>
      <c r="E323" s="2" t="s">
        <v>6577</v>
      </c>
      <c r="F323" s="2" t="s">
        <v>5268</v>
      </c>
      <c r="G323" s="2"/>
      <c r="H323" s="13">
        <v>25795</v>
      </c>
      <c r="I323" s="13">
        <f t="shared" si="31"/>
        <v>14883.714999999998</v>
      </c>
      <c r="J323" s="13">
        <v>25482</v>
      </c>
      <c r="K323" s="13">
        <f t="shared" si="32"/>
        <v>14703.114</v>
      </c>
      <c r="L323" s="13">
        <v>25180</v>
      </c>
      <c r="M323" s="13">
        <f t="shared" si="33"/>
        <v>14528.859999999999</v>
      </c>
    </row>
    <row r="324" spans="1:13">
      <c r="A324" s="2">
        <v>10114</v>
      </c>
      <c r="B324" s="2" t="s">
        <v>7637</v>
      </c>
      <c r="C324" s="62" t="s">
        <v>6392</v>
      </c>
      <c r="D324" s="2" t="s">
        <v>5275</v>
      </c>
      <c r="E324" s="2" t="s">
        <v>6579</v>
      </c>
      <c r="F324" s="2" t="s">
        <v>5268</v>
      </c>
      <c r="G324" s="2" t="s">
        <v>7644</v>
      </c>
      <c r="H324" s="13">
        <v>1</v>
      </c>
      <c r="I324" s="13">
        <f t="shared" si="31"/>
        <v>0.57699999999999996</v>
      </c>
      <c r="J324" s="13">
        <v>1</v>
      </c>
      <c r="K324" s="13">
        <f t="shared" si="32"/>
        <v>0.57699999999999996</v>
      </c>
      <c r="L324" s="13">
        <v>1</v>
      </c>
      <c r="M324" s="13">
        <f t="shared" si="33"/>
        <v>0.57699999999999996</v>
      </c>
    </row>
    <row r="325" spans="1:13">
      <c r="A325" s="2">
        <v>10168</v>
      </c>
      <c r="B325" s="2" t="s">
        <v>7637</v>
      </c>
      <c r="C325" s="62" t="s">
        <v>6392</v>
      </c>
      <c r="D325" s="2" t="s">
        <v>7756</v>
      </c>
      <c r="E325" s="2" t="s">
        <v>6580</v>
      </c>
      <c r="F325" s="2" t="s">
        <v>5268</v>
      </c>
      <c r="G325" s="2" t="s">
        <v>7191</v>
      </c>
      <c r="H325" s="13">
        <v>1139</v>
      </c>
      <c r="I325" s="13">
        <f t="shared" si="31"/>
        <v>657.20299999999997</v>
      </c>
      <c r="J325" s="13">
        <v>768</v>
      </c>
      <c r="K325" s="13">
        <f t="shared" si="32"/>
        <v>443.13599999999997</v>
      </c>
      <c r="L325" s="13">
        <v>817</v>
      </c>
      <c r="M325" s="13">
        <f t="shared" si="33"/>
        <v>471.40899999999999</v>
      </c>
    </row>
    <row r="326" spans="1:13">
      <c r="A326" s="2">
        <v>10218</v>
      </c>
      <c r="B326" s="2" t="s">
        <v>7637</v>
      </c>
      <c r="C326" s="62" t="s">
        <v>6392</v>
      </c>
      <c r="D326" s="2" t="s">
        <v>5272</v>
      </c>
      <c r="E326" s="2" t="s">
        <v>6581</v>
      </c>
      <c r="F326" s="2" t="s">
        <v>5268</v>
      </c>
      <c r="G326" s="2"/>
      <c r="H326" s="13">
        <v>21665</v>
      </c>
      <c r="I326" s="13">
        <f t="shared" si="31"/>
        <v>12500.705</v>
      </c>
      <c r="J326" s="13">
        <v>23981</v>
      </c>
      <c r="K326" s="13">
        <f t="shared" si="32"/>
        <v>13837.036999999998</v>
      </c>
      <c r="L326" s="13">
        <v>35428</v>
      </c>
      <c r="M326" s="13">
        <f t="shared" si="33"/>
        <v>20441.955999999998</v>
      </c>
    </row>
    <row r="327" spans="1:13">
      <c r="A327" s="2">
        <v>10276</v>
      </c>
      <c r="B327" s="2" t="s">
        <v>7637</v>
      </c>
      <c r="C327" s="62" t="s">
        <v>6392</v>
      </c>
      <c r="D327" s="2" t="s">
        <v>5272</v>
      </c>
      <c r="E327" s="2" t="s">
        <v>6584</v>
      </c>
      <c r="F327" s="2" t="s">
        <v>5268</v>
      </c>
      <c r="G327" s="2"/>
      <c r="H327" s="13">
        <v>49728</v>
      </c>
      <c r="I327" s="13">
        <f t="shared" si="31"/>
        <v>28693.055999999997</v>
      </c>
      <c r="J327" s="13">
        <v>48227</v>
      </c>
      <c r="K327" s="13">
        <f t="shared" si="32"/>
        <v>27826.978999999999</v>
      </c>
      <c r="L327" s="13">
        <v>50991</v>
      </c>
      <c r="M327" s="13">
        <f t="shared" si="33"/>
        <v>29421.806999999997</v>
      </c>
    </row>
    <row r="328" spans="1:13">
      <c r="A328" s="2">
        <v>10286</v>
      </c>
      <c r="B328" s="2" t="s">
        <v>7637</v>
      </c>
      <c r="C328" s="62" t="s">
        <v>6392</v>
      </c>
      <c r="D328" s="2" t="s">
        <v>5278</v>
      </c>
      <c r="E328" s="2" t="s">
        <v>6585</v>
      </c>
      <c r="F328" s="2" t="s">
        <v>5268</v>
      </c>
      <c r="G328" s="2" t="s">
        <v>7197</v>
      </c>
      <c r="H328" s="13"/>
      <c r="I328" s="13">
        <f t="shared" si="31"/>
        <v>0</v>
      </c>
      <c r="J328" s="13"/>
      <c r="K328" s="13">
        <f t="shared" si="32"/>
        <v>0</v>
      </c>
      <c r="L328" s="13"/>
      <c r="M328" s="13">
        <f t="shared" si="33"/>
        <v>0</v>
      </c>
    </row>
    <row r="329" spans="1:13">
      <c r="A329" s="2">
        <v>10315</v>
      </c>
      <c r="B329" s="2"/>
      <c r="C329" s="62" t="s">
        <v>6392</v>
      </c>
      <c r="D329" s="2" t="s">
        <v>5279</v>
      </c>
      <c r="E329" s="2" t="s">
        <v>6586</v>
      </c>
      <c r="F329" s="2" t="s">
        <v>5268</v>
      </c>
      <c r="G329" s="2" t="s">
        <v>7204</v>
      </c>
      <c r="H329" s="13">
        <v>908</v>
      </c>
      <c r="I329" s="13">
        <f t="shared" si="31"/>
        <v>523.91599999999994</v>
      </c>
      <c r="J329" s="13">
        <v>819</v>
      </c>
      <c r="K329" s="13">
        <f t="shared" si="32"/>
        <v>472.56299999999999</v>
      </c>
      <c r="L329" s="13">
        <v>766</v>
      </c>
      <c r="M329" s="13">
        <f t="shared" si="33"/>
        <v>441.98199999999997</v>
      </c>
    </row>
    <row r="330" spans="1:13">
      <c r="A330" s="2">
        <v>10353</v>
      </c>
      <c r="B330" s="2" t="s">
        <v>7637</v>
      </c>
      <c r="C330" s="62" t="s">
        <v>6392</v>
      </c>
      <c r="D330" s="2" t="s">
        <v>5272</v>
      </c>
      <c r="E330" s="2" t="s">
        <v>6588</v>
      </c>
      <c r="F330" s="2" t="s">
        <v>5268</v>
      </c>
      <c r="G330" s="2"/>
      <c r="H330" s="13">
        <v>19880</v>
      </c>
      <c r="I330" s="13">
        <f t="shared" si="31"/>
        <v>11470.759999999998</v>
      </c>
      <c r="J330" s="13">
        <v>21767</v>
      </c>
      <c r="K330" s="13">
        <f t="shared" si="32"/>
        <v>12559.558999999999</v>
      </c>
      <c r="L330" s="13">
        <v>28226</v>
      </c>
      <c r="M330" s="13">
        <f t="shared" si="33"/>
        <v>16286.401999999998</v>
      </c>
    </row>
    <row r="331" spans="1:13">
      <c r="A331" s="2">
        <v>10375</v>
      </c>
      <c r="B331" s="2" t="s">
        <v>7637</v>
      </c>
      <c r="C331" s="62" t="s">
        <v>6392</v>
      </c>
      <c r="D331" s="2" t="s">
        <v>5272</v>
      </c>
      <c r="E331" s="2" t="s">
        <v>6590</v>
      </c>
      <c r="F331" s="2" t="s">
        <v>5268</v>
      </c>
      <c r="G331" s="2"/>
      <c r="H331" s="13">
        <v>11557</v>
      </c>
      <c r="I331" s="13">
        <f t="shared" si="31"/>
        <v>6668.3889999999992</v>
      </c>
      <c r="J331" s="13">
        <v>11781</v>
      </c>
      <c r="K331" s="13">
        <f t="shared" si="32"/>
        <v>6797.6369999999997</v>
      </c>
      <c r="L331" s="13">
        <v>19157</v>
      </c>
      <c r="M331" s="13">
        <f t="shared" si="33"/>
        <v>11053.589</v>
      </c>
    </row>
    <row r="332" spans="1:13">
      <c r="A332" s="2">
        <v>10439</v>
      </c>
      <c r="B332" s="2" t="s">
        <v>7637</v>
      </c>
      <c r="C332" s="62" t="s">
        <v>6392</v>
      </c>
      <c r="D332" s="2" t="s">
        <v>5272</v>
      </c>
      <c r="E332" s="2" t="s">
        <v>6592</v>
      </c>
      <c r="F332" s="2" t="s">
        <v>5268</v>
      </c>
      <c r="G332" s="2"/>
      <c r="H332" s="13">
        <v>29241</v>
      </c>
      <c r="I332" s="13">
        <f t="shared" si="31"/>
        <v>16872.056999999997</v>
      </c>
      <c r="J332" s="13">
        <v>30148</v>
      </c>
      <c r="K332" s="13">
        <f t="shared" si="32"/>
        <v>17395.395999999997</v>
      </c>
      <c r="L332" s="13">
        <v>34012</v>
      </c>
      <c r="M332" s="13">
        <f t="shared" si="33"/>
        <v>19624.923999999999</v>
      </c>
    </row>
    <row r="333" spans="1:13">
      <c r="A333" s="2">
        <v>10529</v>
      </c>
      <c r="B333" s="2" t="s">
        <v>7637</v>
      </c>
      <c r="C333" s="62" t="s">
        <v>6392</v>
      </c>
      <c r="D333" s="2" t="s">
        <v>5286</v>
      </c>
      <c r="E333" s="2" t="s">
        <v>6595</v>
      </c>
      <c r="F333" s="2" t="s">
        <v>5268</v>
      </c>
      <c r="G333" s="2" t="s">
        <v>7197</v>
      </c>
      <c r="H333" s="13">
        <v>14309</v>
      </c>
      <c r="I333" s="13">
        <f t="shared" si="31"/>
        <v>8256.2929999999997</v>
      </c>
      <c r="J333" s="13">
        <v>13069</v>
      </c>
      <c r="K333" s="13">
        <f t="shared" si="32"/>
        <v>7540.8129999999992</v>
      </c>
      <c r="L333" s="13">
        <v>17025</v>
      </c>
      <c r="M333" s="13">
        <f t="shared" si="33"/>
        <v>9823.4249999999993</v>
      </c>
    </row>
    <row r="334" spans="1:13">
      <c r="A334" s="2">
        <v>10530</v>
      </c>
      <c r="B334" s="2" t="s">
        <v>5287</v>
      </c>
      <c r="C334" s="62" t="s">
        <v>6392</v>
      </c>
      <c r="D334" s="2" t="s">
        <v>5288</v>
      </c>
      <c r="E334" s="2" t="s">
        <v>6596</v>
      </c>
      <c r="F334" s="2" t="s">
        <v>5268</v>
      </c>
      <c r="G334" s="2" t="s">
        <v>7733</v>
      </c>
      <c r="H334" s="13"/>
      <c r="I334" s="13">
        <f t="shared" si="31"/>
        <v>0</v>
      </c>
      <c r="J334" s="13"/>
      <c r="K334" s="13">
        <f t="shared" si="32"/>
        <v>0</v>
      </c>
      <c r="L334" s="13"/>
      <c r="M334" s="13">
        <f t="shared" si="33"/>
        <v>0</v>
      </c>
    </row>
    <row r="335" spans="1:13">
      <c r="A335" s="2">
        <v>10582</v>
      </c>
      <c r="B335" s="2" t="s">
        <v>7637</v>
      </c>
      <c r="C335" s="62" t="s">
        <v>6392</v>
      </c>
      <c r="D335" s="2" t="s">
        <v>5272</v>
      </c>
      <c r="E335" s="2" t="s">
        <v>6597</v>
      </c>
      <c r="F335" s="2" t="s">
        <v>5268</v>
      </c>
      <c r="G335" s="2"/>
      <c r="H335" s="13">
        <v>13264</v>
      </c>
      <c r="I335" s="13">
        <f t="shared" si="31"/>
        <v>7653.3279999999995</v>
      </c>
      <c r="J335" s="13">
        <v>15072</v>
      </c>
      <c r="K335" s="13">
        <f t="shared" si="32"/>
        <v>8696.5439999999999</v>
      </c>
      <c r="L335" s="13">
        <v>22157</v>
      </c>
      <c r="M335" s="13">
        <f t="shared" si="33"/>
        <v>12784.589</v>
      </c>
    </row>
    <row r="336" spans="1:13">
      <c r="A336" s="2">
        <v>10641</v>
      </c>
      <c r="B336" s="2" t="s">
        <v>7637</v>
      </c>
      <c r="C336" s="62" t="s">
        <v>6392</v>
      </c>
      <c r="D336" s="2" t="s">
        <v>5289</v>
      </c>
      <c r="E336" s="2" t="s">
        <v>6598</v>
      </c>
      <c r="F336" s="2" t="s">
        <v>5268</v>
      </c>
      <c r="G336" s="2" t="s">
        <v>7204</v>
      </c>
      <c r="H336" s="13">
        <v>3329</v>
      </c>
      <c r="I336" s="13">
        <f t="shared" si="31"/>
        <v>1920.8329999999999</v>
      </c>
      <c r="J336" s="13">
        <v>4549</v>
      </c>
      <c r="K336" s="13">
        <f t="shared" si="32"/>
        <v>2624.7729999999997</v>
      </c>
      <c r="L336" s="13">
        <v>3794</v>
      </c>
      <c r="M336" s="13">
        <f t="shared" si="33"/>
        <v>2189.1379999999999</v>
      </c>
    </row>
    <row r="337" spans="1:13">
      <c r="A337" s="2">
        <v>10682</v>
      </c>
      <c r="B337" s="2"/>
      <c r="C337" s="62" t="s">
        <v>6392</v>
      </c>
      <c r="D337" s="2" t="s">
        <v>5292</v>
      </c>
      <c r="E337" s="2" t="s">
        <v>6601</v>
      </c>
      <c r="F337" s="2" t="s">
        <v>5268</v>
      </c>
      <c r="G337" s="2"/>
      <c r="H337" s="13">
        <v>12483</v>
      </c>
      <c r="I337" s="13">
        <f t="shared" si="31"/>
        <v>7202.6909999999998</v>
      </c>
      <c r="J337" s="13">
        <v>12537</v>
      </c>
      <c r="K337" s="13">
        <f t="shared" si="32"/>
        <v>7233.8489999999993</v>
      </c>
      <c r="L337" s="13">
        <v>10169</v>
      </c>
      <c r="M337" s="13">
        <f t="shared" si="33"/>
        <v>5867.5129999999999</v>
      </c>
    </row>
    <row r="338" spans="1:13">
      <c r="A338" s="2">
        <v>10755</v>
      </c>
      <c r="B338" s="2" t="s">
        <v>7637</v>
      </c>
      <c r="C338" s="62" t="s">
        <v>6392</v>
      </c>
      <c r="D338" s="2" t="s">
        <v>5272</v>
      </c>
      <c r="E338" s="2" t="s">
        <v>6605</v>
      </c>
      <c r="F338" s="2" t="s">
        <v>5268</v>
      </c>
      <c r="G338" s="2"/>
      <c r="H338" s="13">
        <v>13416</v>
      </c>
      <c r="I338" s="13">
        <f t="shared" si="31"/>
        <v>7741.0319999999992</v>
      </c>
      <c r="J338" s="13">
        <v>16036</v>
      </c>
      <c r="K338" s="13">
        <f t="shared" si="32"/>
        <v>9252.771999999999</v>
      </c>
      <c r="L338" s="13">
        <v>11922</v>
      </c>
      <c r="M338" s="13">
        <f t="shared" si="33"/>
        <v>6878.9939999999997</v>
      </c>
    </row>
    <row r="339" spans="1:13">
      <c r="A339" s="2">
        <v>10827</v>
      </c>
      <c r="B339" s="2" t="s">
        <v>7637</v>
      </c>
      <c r="C339" s="62" t="s">
        <v>6392</v>
      </c>
      <c r="D339" s="2" t="s">
        <v>5294</v>
      </c>
      <c r="E339" s="2" t="s">
        <v>6606</v>
      </c>
      <c r="F339" s="2" t="s">
        <v>5268</v>
      </c>
      <c r="G339" s="2"/>
      <c r="H339" s="13">
        <v>2254</v>
      </c>
      <c r="I339" s="13">
        <f t="shared" si="31"/>
        <v>1300.558</v>
      </c>
      <c r="J339" s="13">
        <v>2156</v>
      </c>
      <c r="K339" s="13">
        <f t="shared" si="32"/>
        <v>1244.0119999999999</v>
      </c>
      <c r="L339" s="13">
        <v>2048</v>
      </c>
      <c r="M339" s="13">
        <f t="shared" si="33"/>
        <v>1181.6959999999999</v>
      </c>
    </row>
    <row r="340" spans="1:13">
      <c r="A340" s="2">
        <v>10887</v>
      </c>
      <c r="B340" s="2" t="s">
        <v>7637</v>
      </c>
      <c r="C340" s="62" t="s">
        <v>6392</v>
      </c>
      <c r="D340" s="2" t="s">
        <v>5272</v>
      </c>
      <c r="E340" s="2" t="s">
        <v>6607</v>
      </c>
      <c r="F340" s="2" t="s">
        <v>5268</v>
      </c>
      <c r="G340" s="2"/>
      <c r="H340" s="13">
        <v>18107</v>
      </c>
      <c r="I340" s="13">
        <f t="shared" si="31"/>
        <v>10447.739</v>
      </c>
      <c r="J340" s="13">
        <v>19357</v>
      </c>
      <c r="K340" s="13">
        <f t="shared" si="32"/>
        <v>11168.989</v>
      </c>
      <c r="L340" s="13">
        <v>18377</v>
      </c>
      <c r="M340" s="13">
        <f t="shared" si="33"/>
        <v>10603.528999999999</v>
      </c>
    </row>
    <row r="341" spans="1:13">
      <c r="A341" s="2">
        <v>11088</v>
      </c>
      <c r="B341" s="2" t="s">
        <v>7637</v>
      </c>
      <c r="C341" s="62" t="s">
        <v>6392</v>
      </c>
      <c r="D341" s="2" t="s">
        <v>5272</v>
      </c>
      <c r="E341" s="2" t="s">
        <v>6608</v>
      </c>
      <c r="F341" s="2" t="s">
        <v>5268</v>
      </c>
      <c r="G341" s="2"/>
      <c r="H341" s="13">
        <v>20684</v>
      </c>
      <c r="I341" s="13">
        <f t="shared" si="31"/>
        <v>11934.668</v>
      </c>
      <c r="J341" s="13">
        <v>20315</v>
      </c>
      <c r="K341" s="13">
        <f t="shared" si="32"/>
        <v>11721.754999999999</v>
      </c>
      <c r="L341" s="13">
        <v>22611</v>
      </c>
      <c r="M341" s="13">
        <f t="shared" si="33"/>
        <v>13046.546999999999</v>
      </c>
    </row>
    <row r="342" spans="1:13">
      <c r="A342" s="2">
        <v>11269</v>
      </c>
      <c r="B342" s="2"/>
      <c r="C342" s="62" t="s">
        <v>6392</v>
      </c>
      <c r="D342" s="2" t="s">
        <v>5295</v>
      </c>
      <c r="E342" s="2" t="s">
        <v>6609</v>
      </c>
      <c r="F342" s="2" t="s">
        <v>5268</v>
      </c>
      <c r="G342" s="2"/>
      <c r="H342" s="13">
        <v>33604</v>
      </c>
      <c r="I342" s="13">
        <f t="shared" si="31"/>
        <v>19389.507999999998</v>
      </c>
      <c r="J342" s="13">
        <v>34269</v>
      </c>
      <c r="K342" s="13">
        <f t="shared" si="32"/>
        <v>19773.213</v>
      </c>
      <c r="L342" s="13">
        <v>-14790</v>
      </c>
      <c r="M342" s="13">
        <f t="shared" si="33"/>
        <v>-8533.83</v>
      </c>
    </row>
    <row r="343" spans="1:13">
      <c r="A343" s="2">
        <v>11313</v>
      </c>
      <c r="B343" s="2" t="s">
        <v>7637</v>
      </c>
      <c r="C343" s="62" t="s">
        <v>6392</v>
      </c>
      <c r="D343" s="2" t="s">
        <v>5272</v>
      </c>
      <c r="E343" s="2" t="s">
        <v>6624</v>
      </c>
      <c r="F343" s="2" t="s">
        <v>7639</v>
      </c>
      <c r="G343" s="2"/>
      <c r="H343" s="13">
        <v>19679</v>
      </c>
      <c r="I343" s="13">
        <f t="shared" ref="I343:I406" si="34">H343*0.577</f>
        <v>11354.782999999999</v>
      </c>
      <c r="J343" s="13">
        <v>19816</v>
      </c>
      <c r="K343" s="13">
        <f t="shared" ref="K343:K406" si="35">J343*0.577</f>
        <v>11433.831999999999</v>
      </c>
      <c r="L343" s="13">
        <v>20325</v>
      </c>
      <c r="M343" s="13">
        <f t="shared" ref="M343:M406" si="36">L343*0.577</f>
        <v>11727.525</v>
      </c>
    </row>
    <row r="344" spans="1:13">
      <c r="A344" s="2">
        <v>11333</v>
      </c>
      <c r="B344" s="2" t="s">
        <v>7637</v>
      </c>
      <c r="C344" s="62" t="s">
        <v>6392</v>
      </c>
      <c r="D344" s="2" t="s">
        <v>5297</v>
      </c>
      <c r="E344" s="2" t="s">
        <v>6625</v>
      </c>
      <c r="F344" s="2" t="s">
        <v>7639</v>
      </c>
      <c r="G344" s="2" t="s">
        <v>7733</v>
      </c>
      <c r="H344" s="13">
        <v>15379</v>
      </c>
      <c r="I344" s="13">
        <f t="shared" si="34"/>
        <v>8873.6829999999991</v>
      </c>
      <c r="J344" s="13">
        <v>15243</v>
      </c>
      <c r="K344" s="13">
        <f t="shared" si="35"/>
        <v>8795.2109999999993</v>
      </c>
      <c r="L344" s="13">
        <v>15720</v>
      </c>
      <c r="M344" s="13">
        <f t="shared" si="36"/>
        <v>9070.4399999999987</v>
      </c>
    </row>
    <row r="345" spans="1:13">
      <c r="A345" s="2">
        <v>11426</v>
      </c>
      <c r="B345" s="2" t="s">
        <v>7637</v>
      </c>
      <c r="C345" s="62" t="s">
        <v>6392</v>
      </c>
      <c r="D345" s="2" t="s">
        <v>5298</v>
      </c>
      <c r="E345" s="2" t="s">
        <v>6626</v>
      </c>
      <c r="F345" s="2" t="s">
        <v>7639</v>
      </c>
      <c r="G345" s="2" t="s">
        <v>7644</v>
      </c>
      <c r="H345" s="13">
        <v>13961</v>
      </c>
      <c r="I345" s="13">
        <f t="shared" si="34"/>
        <v>8055.4969999999994</v>
      </c>
      <c r="J345" s="13">
        <v>9699</v>
      </c>
      <c r="K345" s="13">
        <f t="shared" si="35"/>
        <v>5596.3229999999994</v>
      </c>
      <c r="L345" s="13">
        <v>9678</v>
      </c>
      <c r="M345" s="13">
        <f t="shared" si="36"/>
        <v>5584.2059999999992</v>
      </c>
    </row>
    <row r="346" spans="1:13">
      <c r="A346" s="2">
        <v>11788</v>
      </c>
      <c r="B346" s="2" t="s">
        <v>7637</v>
      </c>
      <c r="C346" s="62" t="s">
        <v>6392</v>
      </c>
      <c r="D346" s="2" t="s">
        <v>5299</v>
      </c>
      <c r="E346" s="2" t="s">
        <v>6627</v>
      </c>
      <c r="F346" s="2" t="s">
        <v>5300</v>
      </c>
      <c r="G346" s="2" t="s">
        <v>7204</v>
      </c>
      <c r="H346" s="13">
        <v>17586</v>
      </c>
      <c r="I346" s="13">
        <f t="shared" si="34"/>
        <v>10147.121999999999</v>
      </c>
      <c r="J346" s="13">
        <v>18806</v>
      </c>
      <c r="K346" s="13">
        <f t="shared" si="35"/>
        <v>10851.062</v>
      </c>
      <c r="L346" s="13">
        <v>25701</v>
      </c>
      <c r="M346" s="13">
        <f t="shared" si="36"/>
        <v>14829.476999999999</v>
      </c>
    </row>
    <row r="347" spans="1:13">
      <c r="A347" s="2">
        <v>11794</v>
      </c>
      <c r="B347" s="2" t="s">
        <v>7637</v>
      </c>
      <c r="C347" s="62" t="s">
        <v>6392</v>
      </c>
      <c r="D347" s="2" t="s">
        <v>7093</v>
      </c>
      <c r="E347" s="2" t="s">
        <v>6628</v>
      </c>
      <c r="F347" s="2" t="s">
        <v>5300</v>
      </c>
      <c r="G347" s="2" t="s">
        <v>7644</v>
      </c>
      <c r="H347" s="13">
        <v>681</v>
      </c>
      <c r="I347" s="13">
        <f t="shared" si="34"/>
        <v>392.93699999999995</v>
      </c>
      <c r="J347" s="13">
        <v>183</v>
      </c>
      <c r="K347" s="13">
        <f t="shared" si="35"/>
        <v>105.59099999999999</v>
      </c>
      <c r="L347" s="13">
        <v>1014</v>
      </c>
      <c r="M347" s="13">
        <f t="shared" si="36"/>
        <v>585.07799999999997</v>
      </c>
    </row>
    <row r="348" spans="1:13">
      <c r="A348" s="2">
        <v>11811</v>
      </c>
      <c r="B348" s="2" t="s">
        <v>7637</v>
      </c>
      <c r="C348" s="62" t="s">
        <v>6392</v>
      </c>
      <c r="D348" s="2" t="s">
        <v>7720</v>
      </c>
      <c r="E348" s="2" t="s">
        <v>6629</v>
      </c>
      <c r="F348" s="2" t="s">
        <v>5300</v>
      </c>
      <c r="G348" s="2"/>
      <c r="H348" s="13">
        <v>14724</v>
      </c>
      <c r="I348" s="13">
        <f t="shared" si="34"/>
        <v>8495.7479999999996</v>
      </c>
      <c r="J348" s="13">
        <v>14403</v>
      </c>
      <c r="K348" s="13">
        <f t="shared" si="35"/>
        <v>8310.530999999999</v>
      </c>
      <c r="L348" s="13">
        <v>15835</v>
      </c>
      <c r="M348" s="13">
        <f t="shared" si="36"/>
        <v>9136.7950000000001</v>
      </c>
    </row>
    <row r="349" spans="1:13">
      <c r="A349" s="2">
        <v>11979</v>
      </c>
      <c r="B349" s="2" t="s">
        <v>7637</v>
      </c>
      <c r="C349" s="62" t="s">
        <v>6392</v>
      </c>
      <c r="D349" s="2" t="s">
        <v>5301</v>
      </c>
      <c r="E349" s="2" t="s">
        <v>6630</v>
      </c>
      <c r="F349" s="2" t="s">
        <v>5300</v>
      </c>
      <c r="G349" s="2" t="s">
        <v>7644</v>
      </c>
      <c r="H349" s="13">
        <v>8269</v>
      </c>
      <c r="I349" s="13">
        <f t="shared" si="34"/>
        <v>4771.2129999999997</v>
      </c>
      <c r="J349" s="13">
        <v>7873</v>
      </c>
      <c r="K349" s="13">
        <f t="shared" si="35"/>
        <v>4542.7209999999995</v>
      </c>
      <c r="L349" s="13">
        <v>6898</v>
      </c>
      <c r="M349" s="13">
        <f t="shared" si="36"/>
        <v>3980.1459999999997</v>
      </c>
    </row>
    <row r="350" spans="1:13">
      <c r="A350" s="2">
        <v>11995</v>
      </c>
      <c r="B350" s="2" t="s">
        <v>7637</v>
      </c>
      <c r="C350" s="62" t="s">
        <v>6392</v>
      </c>
      <c r="D350" s="2" t="s">
        <v>5302</v>
      </c>
      <c r="E350" s="2" t="s">
        <v>6499</v>
      </c>
      <c r="F350" s="2" t="s">
        <v>5300</v>
      </c>
      <c r="G350" s="2" t="s">
        <v>7204</v>
      </c>
      <c r="H350" s="13">
        <v>1988</v>
      </c>
      <c r="I350" s="13">
        <f t="shared" si="34"/>
        <v>1147.076</v>
      </c>
      <c r="J350" s="13">
        <v>2046</v>
      </c>
      <c r="K350" s="13">
        <f t="shared" si="35"/>
        <v>1180.5419999999999</v>
      </c>
      <c r="L350" s="13">
        <v>2012</v>
      </c>
      <c r="M350" s="13">
        <f t="shared" si="36"/>
        <v>1160.924</v>
      </c>
    </row>
    <row r="351" spans="1:13">
      <c r="A351" s="2">
        <v>11998</v>
      </c>
      <c r="B351" s="2" t="s">
        <v>7637</v>
      </c>
      <c r="C351" s="62" t="s">
        <v>6392</v>
      </c>
      <c r="D351" s="2" t="s">
        <v>5256</v>
      </c>
      <c r="E351" s="2" t="s">
        <v>6499</v>
      </c>
      <c r="F351" s="2" t="s">
        <v>5300</v>
      </c>
      <c r="G351" s="2" t="s">
        <v>7204</v>
      </c>
      <c r="H351" s="13">
        <v>7968</v>
      </c>
      <c r="I351" s="13">
        <f t="shared" si="34"/>
        <v>4597.5360000000001</v>
      </c>
      <c r="J351" s="13">
        <v>10363</v>
      </c>
      <c r="K351" s="13">
        <f t="shared" si="35"/>
        <v>5979.4509999999991</v>
      </c>
      <c r="L351" s="13">
        <v>10253</v>
      </c>
      <c r="M351" s="13">
        <f t="shared" si="36"/>
        <v>5915.9809999999998</v>
      </c>
    </row>
    <row r="352" spans="1:13">
      <c r="A352" s="2">
        <v>11999</v>
      </c>
      <c r="B352" s="2" t="s">
        <v>7637</v>
      </c>
      <c r="C352" s="62" t="s">
        <v>6392</v>
      </c>
      <c r="D352" s="2" t="s">
        <v>7653</v>
      </c>
      <c r="E352" s="2" t="s">
        <v>6499</v>
      </c>
      <c r="F352" s="2" t="s">
        <v>5300</v>
      </c>
      <c r="G352" s="2" t="s">
        <v>7644</v>
      </c>
      <c r="H352" s="13">
        <v>1967</v>
      </c>
      <c r="I352" s="13">
        <f t="shared" si="34"/>
        <v>1134.9589999999998</v>
      </c>
      <c r="J352" s="13">
        <v>2137</v>
      </c>
      <c r="K352" s="13">
        <f t="shared" si="35"/>
        <v>1233.049</v>
      </c>
      <c r="L352" s="13">
        <v>1350</v>
      </c>
      <c r="M352" s="13">
        <f t="shared" si="36"/>
        <v>778.94999999999993</v>
      </c>
    </row>
    <row r="353" spans="1:13">
      <c r="A353" s="2">
        <v>12078</v>
      </c>
      <c r="B353" s="2" t="s">
        <v>7637</v>
      </c>
      <c r="C353" s="62" t="s">
        <v>6392</v>
      </c>
      <c r="D353" s="2" t="s">
        <v>5303</v>
      </c>
      <c r="E353" s="2" t="s">
        <v>6632</v>
      </c>
      <c r="F353" s="2" t="s">
        <v>5300</v>
      </c>
      <c r="G353" s="2" t="s">
        <v>7733</v>
      </c>
      <c r="H353" s="13">
        <v>3756</v>
      </c>
      <c r="I353" s="13">
        <f t="shared" si="34"/>
        <v>2167.212</v>
      </c>
      <c r="J353" s="13">
        <v>3351</v>
      </c>
      <c r="K353" s="13">
        <f t="shared" si="35"/>
        <v>1933.5269999999998</v>
      </c>
      <c r="L353" s="13">
        <v>372</v>
      </c>
      <c r="M353" s="13">
        <f t="shared" si="36"/>
        <v>214.64399999999998</v>
      </c>
    </row>
    <row r="354" spans="1:13">
      <c r="A354" s="2">
        <v>12213</v>
      </c>
      <c r="B354" s="2" t="s">
        <v>7637</v>
      </c>
      <c r="C354" s="62" t="s">
        <v>6392</v>
      </c>
      <c r="D354" s="2" t="s">
        <v>5304</v>
      </c>
      <c r="E354" s="2" t="s">
        <v>6633</v>
      </c>
      <c r="F354" s="2" t="s">
        <v>5300</v>
      </c>
      <c r="G354" s="2"/>
      <c r="H354" s="13">
        <v>1750</v>
      </c>
      <c r="I354" s="13">
        <f t="shared" si="34"/>
        <v>1009.7499999999999</v>
      </c>
      <c r="J354" s="13">
        <v>1750</v>
      </c>
      <c r="K354" s="13">
        <f t="shared" si="35"/>
        <v>1009.7499999999999</v>
      </c>
      <c r="L354" s="13">
        <v>1750</v>
      </c>
      <c r="M354" s="13">
        <f t="shared" si="36"/>
        <v>1009.7499999999999</v>
      </c>
    </row>
    <row r="355" spans="1:13">
      <c r="A355" s="2">
        <v>12350</v>
      </c>
      <c r="B355" s="2" t="s">
        <v>7637</v>
      </c>
      <c r="C355" s="62" t="s">
        <v>6392</v>
      </c>
      <c r="D355" s="2" t="s">
        <v>5306</v>
      </c>
      <c r="E355" s="2" t="s">
        <v>6634</v>
      </c>
      <c r="F355" s="2" t="s">
        <v>5300</v>
      </c>
      <c r="G355" s="2" t="s">
        <v>7204</v>
      </c>
      <c r="H355" s="13"/>
      <c r="I355" s="13">
        <f t="shared" si="34"/>
        <v>0</v>
      </c>
      <c r="J355" s="13"/>
      <c r="K355" s="13">
        <f t="shared" si="35"/>
        <v>0</v>
      </c>
      <c r="L355" s="13"/>
      <c r="M355" s="13">
        <f t="shared" si="36"/>
        <v>0</v>
      </c>
    </row>
    <row r="356" spans="1:13">
      <c r="A356" s="2">
        <v>12382</v>
      </c>
      <c r="B356" s="2" t="s">
        <v>7637</v>
      </c>
      <c r="C356" s="62" t="s">
        <v>6392</v>
      </c>
      <c r="D356" s="2" t="s">
        <v>5307</v>
      </c>
      <c r="E356" s="2" t="s">
        <v>6635</v>
      </c>
      <c r="F356" s="2" t="s">
        <v>5300</v>
      </c>
      <c r="G356" s="2" t="s">
        <v>7204</v>
      </c>
      <c r="H356" s="13">
        <v>3029</v>
      </c>
      <c r="I356" s="13">
        <f t="shared" si="34"/>
        <v>1747.7329999999999</v>
      </c>
      <c r="J356" s="13">
        <v>4993</v>
      </c>
      <c r="K356" s="13">
        <f t="shared" si="35"/>
        <v>2880.9609999999998</v>
      </c>
      <c r="L356" s="13">
        <v>3438</v>
      </c>
      <c r="M356" s="13">
        <f t="shared" si="36"/>
        <v>1983.7259999999999</v>
      </c>
    </row>
    <row r="357" spans="1:13">
      <c r="A357" s="2">
        <v>12384</v>
      </c>
      <c r="B357" s="2" t="s">
        <v>7637</v>
      </c>
      <c r="C357" s="62" t="s">
        <v>6392</v>
      </c>
      <c r="D357" s="2" t="s">
        <v>5308</v>
      </c>
      <c r="E357" s="2" t="s">
        <v>6636</v>
      </c>
      <c r="F357" s="2" t="s">
        <v>5300</v>
      </c>
      <c r="G357" s="2" t="s">
        <v>7204</v>
      </c>
      <c r="H357" s="13">
        <v>33196</v>
      </c>
      <c r="I357" s="13">
        <f t="shared" si="34"/>
        <v>19154.091999999997</v>
      </c>
      <c r="J357" s="13">
        <v>34985</v>
      </c>
      <c r="K357" s="13">
        <f t="shared" si="35"/>
        <v>20186.344999999998</v>
      </c>
      <c r="L357" s="13">
        <v>36355</v>
      </c>
      <c r="M357" s="13">
        <f t="shared" si="36"/>
        <v>20976.834999999999</v>
      </c>
    </row>
    <row r="358" spans="1:13">
      <c r="A358" s="2">
        <v>12416</v>
      </c>
      <c r="B358" s="2" t="s">
        <v>7637</v>
      </c>
      <c r="C358" s="62" t="s">
        <v>6392</v>
      </c>
      <c r="D358" s="2" t="s">
        <v>5310</v>
      </c>
      <c r="E358" s="2" t="s">
        <v>6638</v>
      </c>
      <c r="F358" s="2" t="s">
        <v>5300</v>
      </c>
      <c r="G358" s="2" t="s">
        <v>7204</v>
      </c>
      <c r="H358" s="13">
        <v>8483</v>
      </c>
      <c r="I358" s="13">
        <f t="shared" si="34"/>
        <v>4894.6909999999998</v>
      </c>
      <c r="J358" s="13">
        <v>2370</v>
      </c>
      <c r="K358" s="13">
        <f t="shared" si="35"/>
        <v>1367.49</v>
      </c>
      <c r="L358" s="13">
        <v>3228</v>
      </c>
      <c r="M358" s="13">
        <f t="shared" si="36"/>
        <v>1862.5559999999998</v>
      </c>
    </row>
    <row r="359" spans="1:13">
      <c r="A359" s="2">
        <v>12436</v>
      </c>
      <c r="B359" s="2" t="s">
        <v>7637</v>
      </c>
      <c r="C359" s="62" t="s">
        <v>6392</v>
      </c>
      <c r="D359" s="2" t="s">
        <v>5311</v>
      </c>
      <c r="E359" s="2" t="s">
        <v>6639</v>
      </c>
      <c r="F359" s="2" t="s">
        <v>5300</v>
      </c>
      <c r="G359" s="2" t="s">
        <v>7197</v>
      </c>
      <c r="H359" s="13">
        <v>9629</v>
      </c>
      <c r="I359" s="13">
        <f t="shared" si="34"/>
        <v>5555.933</v>
      </c>
      <c r="J359" s="13">
        <v>9389</v>
      </c>
      <c r="K359" s="13">
        <f t="shared" si="35"/>
        <v>5417.4529999999995</v>
      </c>
      <c r="L359" s="13">
        <v>25209</v>
      </c>
      <c r="M359" s="13">
        <f t="shared" si="36"/>
        <v>14545.592999999999</v>
      </c>
    </row>
    <row r="360" spans="1:13">
      <c r="A360" s="2">
        <v>12452</v>
      </c>
      <c r="B360" s="2" t="s">
        <v>7637</v>
      </c>
      <c r="C360" s="62" t="s">
        <v>6392</v>
      </c>
      <c r="D360" s="2" t="s">
        <v>7720</v>
      </c>
      <c r="E360" s="2" t="s">
        <v>6640</v>
      </c>
      <c r="F360" s="2" t="s">
        <v>5300</v>
      </c>
      <c r="G360" s="2"/>
      <c r="H360" s="13">
        <v>5790</v>
      </c>
      <c r="I360" s="13">
        <f t="shared" si="34"/>
        <v>3340.83</v>
      </c>
      <c r="J360" s="13">
        <v>6045</v>
      </c>
      <c r="K360" s="13">
        <f t="shared" si="35"/>
        <v>3487.9649999999997</v>
      </c>
      <c r="L360" s="13">
        <v>6120</v>
      </c>
      <c r="M360" s="13">
        <f t="shared" si="36"/>
        <v>3531.24</v>
      </c>
    </row>
    <row r="361" spans="1:13">
      <c r="A361" s="2">
        <v>12636</v>
      </c>
      <c r="B361" s="2" t="s">
        <v>7637</v>
      </c>
      <c r="C361" s="62" t="s">
        <v>6392</v>
      </c>
      <c r="D361" s="2" t="s">
        <v>7720</v>
      </c>
      <c r="E361" s="2" t="s">
        <v>6643</v>
      </c>
      <c r="F361" s="2" t="s">
        <v>5300</v>
      </c>
      <c r="G361" s="2"/>
      <c r="H361" s="13">
        <v>32368</v>
      </c>
      <c r="I361" s="13">
        <f t="shared" si="34"/>
        <v>18676.335999999999</v>
      </c>
      <c r="J361" s="13">
        <v>31839</v>
      </c>
      <c r="K361" s="13">
        <f t="shared" si="35"/>
        <v>18371.102999999999</v>
      </c>
      <c r="L361" s="13">
        <v>31800</v>
      </c>
      <c r="M361" s="13">
        <f t="shared" si="36"/>
        <v>18348.599999999999</v>
      </c>
    </row>
    <row r="362" spans="1:13">
      <c r="A362" s="2">
        <v>12644</v>
      </c>
      <c r="B362" s="2" t="s">
        <v>7637</v>
      </c>
      <c r="C362" s="62" t="s">
        <v>6392</v>
      </c>
      <c r="D362" s="2" t="s">
        <v>7720</v>
      </c>
      <c r="E362" s="2" t="s">
        <v>6644</v>
      </c>
      <c r="F362" s="2" t="s">
        <v>5300</v>
      </c>
      <c r="G362" s="2"/>
      <c r="H362" s="13">
        <v>11065</v>
      </c>
      <c r="I362" s="13">
        <f t="shared" si="34"/>
        <v>6384.5049999999992</v>
      </c>
      <c r="J362" s="13">
        <v>10891</v>
      </c>
      <c r="K362" s="13">
        <f t="shared" si="35"/>
        <v>6284.107</v>
      </c>
      <c r="L362" s="13">
        <v>11618</v>
      </c>
      <c r="M362" s="13">
        <f t="shared" si="36"/>
        <v>6703.5859999999993</v>
      </c>
    </row>
    <row r="363" spans="1:13">
      <c r="A363" s="2">
        <v>12662</v>
      </c>
      <c r="B363" s="2" t="s">
        <v>7637</v>
      </c>
      <c r="C363" s="62" t="s">
        <v>6392</v>
      </c>
      <c r="D363" s="2" t="s">
        <v>5313</v>
      </c>
      <c r="E363" s="2" t="s">
        <v>6645</v>
      </c>
      <c r="F363" s="2" t="s">
        <v>5300</v>
      </c>
      <c r="G363" s="2" t="s">
        <v>7733</v>
      </c>
      <c r="H363" s="13">
        <v>4353</v>
      </c>
      <c r="I363" s="13">
        <f t="shared" si="34"/>
        <v>2511.681</v>
      </c>
      <c r="J363" s="13">
        <v>3188</v>
      </c>
      <c r="K363" s="13">
        <f t="shared" si="35"/>
        <v>1839.4759999999999</v>
      </c>
      <c r="L363" s="13">
        <v>3926</v>
      </c>
      <c r="M363" s="13">
        <f t="shared" si="36"/>
        <v>2265.3019999999997</v>
      </c>
    </row>
    <row r="364" spans="1:13">
      <c r="A364" s="2">
        <v>12748</v>
      </c>
      <c r="B364" s="2"/>
      <c r="C364" s="62" t="s">
        <v>6392</v>
      </c>
      <c r="D364" s="2" t="s">
        <v>7637</v>
      </c>
      <c r="E364" s="2" t="s">
        <v>6646</v>
      </c>
      <c r="F364" s="2" t="s">
        <v>5300</v>
      </c>
      <c r="G364" s="2" t="s">
        <v>7204</v>
      </c>
      <c r="H364" s="13">
        <v>5602</v>
      </c>
      <c r="I364" s="13">
        <f t="shared" si="34"/>
        <v>3232.3539999999998</v>
      </c>
      <c r="J364" s="13">
        <v>4995</v>
      </c>
      <c r="K364" s="13">
        <f t="shared" si="35"/>
        <v>2882.1149999999998</v>
      </c>
      <c r="L364" s="13">
        <v>3836</v>
      </c>
      <c r="M364" s="13">
        <f t="shared" si="36"/>
        <v>2213.3719999999998</v>
      </c>
    </row>
    <row r="365" spans="1:13">
      <c r="A365" s="2">
        <v>12749</v>
      </c>
      <c r="B365" s="2" t="s">
        <v>7637</v>
      </c>
      <c r="C365" s="62" t="s">
        <v>6392</v>
      </c>
      <c r="D365" s="2" t="s">
        <v>5314</v>
      </c>
      <c r="E365" s="2" t="s">
        <v>6635</v>
      </c>
      <c r="F365" s="2" t="s">
        <v>5300</v>
      </c>
      <c r="G365" s="2" t="s">
        <v>7204</v>
      </c>
      <c r="H365" s="13">
        <v>10590</v>
      </c>
      <c r="I365" s="13">
        <f t="shared" si="34"/>
        <v>6110.4299999999994</v>
      </c>
      <c r="J365" s="13">
        <v>9369</v>
      </c>
      <c r="K365" s="13">
        <f t="shared" si="35"/>
        <v>5405.9129999999996</v>
      </c>
      <c r="L365" s="13">
        <v>7395</v>
      </c>
      <c r="M365" s="13">
        <f t="shared" si="36"/>
        <v>4266.915</v>
      </c>
    </row>
    <row r="366" spans="1:13">
      <c r="A366" s="2">
        <v>12750</v>
      </c>
      <c r="B366" s="2" t="s">
        <v>7637</v>
      </c>
      <c r="C366" s="62" t="s">
        <v>6392</v>
      </c>
      <c r="D366" s="2" t="s">
        <v>6635</v>
      </c>
      <c r="E366" s="2" t="s">
        <v>6647</v>
      </c>
      <c r="F366" s="2" t="s">
        <v>5300</v>
      </c>
      <c r="G366" s="2" t="s">
        <v>7204</v>
      </c>
      <c r="H366" s="13">
        <v>1345</v>
      </c>
      <c r="I366" s="13">
        <f t="shared" si="34"/>
        <v>776.06499999999994</v>
      </c>
      <c r="J366" s="13">
        <v>1209</v>
      </c>
      <c r="K366" s="13">
        <f t="shared" si="35"/>
        <v>697.59299999999996</v>
      </c>
      <c r="L366" s="13">
        <v>4795</v>
      </c>
      <c r="M366" s="13">
        <f t="shared" si="36"/>
        <v>2766.7149999999997</v>
      </c>
    </row>
    <row r="367" spans="1:13">
      <c r="A367" s="2">
        <v>12809</v>
      </c>
      <c r="B367" s="2" t="s">
        <v>7637</v>
      </c>
      <c r="C367" s="62" t="s">
        <v>6392</v>
      </c>
      <c r="D367" s="2" t="s">
        <v>7653</v>
      </c>
      <c r="E367" s="2" t="s">
        <v>6650</v>
      </c>
      <c r="F367" s="2" t="s">
        <v>5300</v>
      </c>
      <c r="G367" s="2" t="s">
        <v>7644</v>
      </c>
      <c r="H367" s="13">
        <v>10508</v>
      </c>
      <c r="I367" s="13">
        <f t="shared" si="34"/>
        <v>6063.116</v>
      </c>
      <c r="J367" s="13">
        <v>12649</v>
      </c>
      <c r="K367" s="13">
        <f t="shared" si="35"/>
        <v>7298.472999999999</v>
      </c>
      <c r="L367" s="13">
        <v>12423</v>
      </c>
      <c r="M367" s="13">
        <f t="shared" si="36"/>
        <v>7168.0709999999999</v>
      </c>
    </row>
    <row r="368" spans="1:13">
      <c r="A368" s="2">
        <v>13012</v>
      </c>
      <c r="B368" s="2" t="s">
        <v>7637</v>
      </c>
      <c r="C368" s="62" t="s">
        <v>6392</v>
      </c>
      <c r="D368" s="2" t="s">
        <v>7720</v>
      </c>
      <c r="E368" s="2" t="s">
        <v>6652</v>
      </c>
      <c r="F368" s="2" t="s">
        <v>5300</v>
      </c>
      <c r="G368" s="2"/>
      <c r="H368" s="13">
        <v>6429</v>
      </c>
      <c r="I368" s="13">
        <f t="shared" si="34"/>
        <v>3709.5329999999999</v>
      </c>
      <c r="J368" s="13">
        <v>6372</v>
      </c>
      <c r="K368" s="13">
        <f t="shared" si="35"/>
        <v>3676.6439999999998</v>
      </c>
      <c r="L368" s="13">
        <v>6277</v>
      </c>
      <c r="M368" s="13">
        <f t="shared" si="36"/>
        <v>3621.8289999999997</v>
      </c>
    </row>
    <row r="369" spans="1:13">
      <c r="A369" s="2">
        <v>13013</v>
      </c>
      <c r="B369" s="2" t="s">
        <v>7637</v>
      </c>
      <c r="C369" s="62" t="s">
        <v>6392</v>
      </c>
      <c r="D369" s="2" t="s">
        <v>5317</v>
      </c>
      <c r="E369" s="2" t="s">
        <v>6653</v>
      </c>
      <c r="F369" s="2" t="s">
        <v>5300</v>
      </c>
      <c r="G369" s="2"/>
      <c r="H369" s="13">
        <v>920</v>
      </c>
      <c r="I369" s="13">
        <f t="shared" si="34"/>
        <v>530.83999999999992</v>
      </c>
      <c r="J369" s="13">
        <v>920</v>
      </c>
      <c r="K369" s="13">
        <f t="shared" si="35"/>
        <v>530.83999999999992</v>
      </c>
      <c r="L369" s="13">
        <v>920</v>
      </c>
      <c r="M369" s="13">
        <f t="shared" si="36"/>
        <v>530.83999999999992</v>
      </c>
    </row>
    <row r="370" spans="1:13">
      <c r="A370" s="2">
        <v>13057</v>
      </c>
      <c r="B370" s="2" t="s">
        <v>5287</v>
      </c>
      <c r="C370" s="62" t="s">
        <v>6392</v>
      </c>
      <c r="D370" s="2" t="s">
        <v>5318</v>
      </c>
      <c r="E370" s="2" t="s">
        <v>6654</v>
      </c>
      <c r="F370" s="2" t="s">
        <v>5300</v>
      </c>
      <c r="G370" s="2" t="s">
        <v>7733</v>
      </c>
      <c r="H370" s="13">
        <v>26619</v>
      </c>
      <c r="I370" s="13">
        <f t="shared" si="34"/>
        <v>15359.162999999999</v>
      </c>
      <c r="J370" s="13">
        <v>22212</v>
      </c>
      <c r="K370" s="13">
        <f t="shared" si="35"/>
        <v>12816.323999999999</v>
      </c>
      <c r="L370" s="13">
        <v>17213</v>
      </c>
      <c r="M370" s="13">
        <f t="shared" si="36"/>
        <v>9931.9009999999998</v>
      </c>
    </row>
    <row r="371" spans="1:13">
      <c r="A371" s="2">
        <v>13060</v>
      </c>
      <c r="B371" s="2" t="s">
        <v>7637</v>
      </c>
      <c r="C371" s="62" t="s">
        <v>6392</v>
      </c>
      <c r="D371" s="2" t="s">
        <v>5319</v>
      </c>
      <c r="E371" s="2" t="s">
        <v>6655</v>
      </c>
      <c r="F371" s="2" t="s">
        <v>5300</v>
      </c>
      <c r="G371" s="2" t="s">
        <v>7733</v>
      </c>
      <c r="H371" s="13">
        <v>4283</v>
      </c>
      <c r="I371" s="13">
        <f t="shared" si="34"/>
        <v>2471.2909999999997</v>
      </c>
      <c r="J371" s="13">
        <v>1862</v>
      </c>
      <c r="K371" s="13">
        <f t="shared" si="35"/>
        <v>1074.374</v>
      </c>
      <c r="L371" s="13">
        <v>1492</v>
      </c>
      <c r="M371" s="13">
        <f t="shared" si="36"/>
        <v>860.8839999999999</v>
      </c>
    </row>
    <row r="372" spans="1:13">
      <c r="A372" s="2">
        <v>13231</v>
      </c>
      <c r="B372" s="2" t="s">
        <v>7637</v>
      </c>
      <c r="C372" s="62" t="s">
        <v>6392</v>
      </c>
      <c r="D372" s="2" t="s">
        <v>7720</v>
      </c>
      <c r="E372" s="2" t="s">
        <v>6656</v>
      </c>
      <c r="F372" s="2" t="s">
        <v>5300</v>
      </c>
      <c r="G372" s="2"/>
      <c r="H372" s="13">
        <v>4084</v>
      </c>
      <c r="I372" s="13">
        <f t="shared" si="34"/>
        <v>2356.4679999999998</v>
      </c>
      <c r="J372" s="13">
        <v>3977</v>
      </c>
      <c r="K372" s="13">
        <f t="shared" si="35"/>
        <v>2294.7289999999998</v>
      </c>
      <c r="L372" s="13">
        <v>3993</v>
      </c>
      <c r="M372" s="13">
        <f t="shared" si="36"/>
        <v>2303.9609999999998</v>
      </c>
    </row>
    <row r="373" spans="1:13">
      <c r="A373" s="2">
        <v>13236</v>
      </c>
      <c r="B373" s="2" t="s">
        <v>7637</v>
      </c>
      <c r="C373" s="62" t="s">
        <v>6392</v>
      </c>
      <c r="D373" s="2" t="s">
        <v>7653</v>
      </c>
      <c r="E373" s="2" t="s">
        <v>6657</v>
      </c>
      <c r="F373" s="2" t="s">
        <v>5300</v>
      </c>
      <c r="G373" s="2" t="s">
        <v>7644</v>
      </c>
      <c r="H373" s="13">
        <v>721</v>
      </c>
      <c r="I373" s="13">
        <f t="shared" si="34"/>
        <v>416.017</v>
      </c>
      <c r="J373" s="13">
        <v>389</v>
      </c>
      <c r="K373" s="13">
        <f t="shared" si="35"/>
        <v>224.45299999999997</v>
      </c>
      <c r="L373" s="13">
        <v>538</v>
      </c>
      <c r="M373" s="13">
        <f t="shared" si="36"/>
        <v>310.42599999999999</v>
      </c>
    </row>
    <row r="374" spans="1:13">
      <c r="A374" s="2">
        <v>13438</v>
      </c>
      <c r="B374" s="2" t="s">
        <v>7637</v>
      </c>
      <c r="C374" s="62" t="s">
        <v>6392</v>
      </c>
      <c r="D374" s="2" t="s">
        <v>5322</v>
      </c>
      <c r="E374" s="2" t="s">
        <v>6659</v>
      </c>
      <c r="F374" s="2" t="s">
        <v>5321</v>
      </c>
      <c r="G374" s="2"/>
      <c r="H374" s="13">
        <v>8692</v>
      </c>
      <c r="I374" s="13">
        <f t="shared" si="34"/>
        <v>5015.2839999999997</v>
      </c>
      <c r="J374" s="13">
        <v>8614</v>
      </c>
      <c r="K374" s="13">
        <f t="shared" si="35"/>
        <v>4970.2779999999993</v>
      </c>
      <c r="L374" s="13">
        <v>9541</v>
      </c>
      <c r="M374" s="13">
        <f t="shared" si="36"/>
        <v>5505.1569999999992</v>
      </c>
    </row>
    <row r="375" spans="1:13">
      <c r="A375" s="2">
        <v>13793</v>
      </c>
      <c r="B375" s="2" t="s">
        <v>7637</v>
      </c>
      <c r="C375" s="62" t="s">
        <v>6392</v>
      </c>
      <c r="D375" s="2" t="s">
        <v>5324</v>
      </c>
      <c r="E375" s="2" t="s">
        <v>6661</v>
      </c>
      <c r="F375" s="2" t="s">
        <v>7742</v>
      </c>
      <c r="G375" s="2" t="s">
        <v>7644</v>
      </c>
      <c r="H375" s="13">
        <v>2258</v>
      </c>
      <c r="I375" s="13">
        <f t="shared" si="34"/>
        <v>1302.866</v>
      </c>
      <c r="J375" s="13">
        <v>2257</v>
      </c>
      <c r="K375" s="13">
        <f t="shared" si="35"/>
        <v>1302.289</v>
      </c>
      <c r="L375" s="13">
        <v>2334</v>
      </c>
      <c r="M375" s="13">
        <f t="shared" si="36"/>
        <v>1346.7179999999998</v>
      </c>
    </row>
    <row r="376" spans="1:13">
      <c r="A376" s="2">
        <v>13832</v>
      </c>
      <c r="B376" s="2" t="s">
        <v>7637</v>
      </c>
      <c r="C376" s="62" t="s">
        <v>6392</v>
      </c>
      <c r="D376" s="2" t="s">
        <v>5325</v>
      </c>
      <c r="E376" s="2" t="s">
        <v>6662</v>
      </c>
      <c r="F376" s="2" t="s">
        <v>7742</v>
      </c>
      <c r="G376" s="2" t="s">
        <v>7644</v>
      </c>
      <c r="H376" s="13">
        <v>108</v>
      </c>
      <c r="I376" s="13">
        <f t="shared" si="34"/>
        <v>62.315999999999995</v>
      </c>
      <c r="J376" s="13">
        <v>108</v>
      </c>
      <c r="K376" s="13">
        <f t="shared" si="35"/>
        <v>62.315999999999995</v>
      </c>
      <c r="L376" s="13">
        <v>111</v>
      </c>
      <c r="M376" s="13">
        <f t="shared" si="36"/>
        <v>64.046999999999997</v>
      </c>
    </row>
    <row r="377" spans="1:13">
      <c r="A377" s="2">
        <v>13901</v>
      </c>
      <c r="B377" s="2" t="s">
        <v>7637</v>
      </c>
      <c r="C377" s="62" t="s">
        <v>6392</v>
      </c>
      <c r="D377" s="2" t="s">
        <v>5326</v>
      </c>
      <c r="E377" s="2" t="s">
        <v>6663</v>
      </c>
      <c r="F377" s="2" t="s">
        <v>7742</v>
      </c>
      <c r="G377" s="2" t="s">
        <v>7644</v>
      </c>
      <c r="H377" s="13">
        <v>730</v>
      </c>
      <c r="I377" s="13">
        <f t="shared" si="34"/>
        <v>421.21</v>
      </c>
      <c r="J377" s="13">
        <v>730</v>
      </c>
      <c r="K377" s="13">
        <f t="shared" si="35"/>
        <v>421.21</v>
      </c>
      <c r="L377" s="13">
        <v>755</v>
      </c>
      <c r="M377" s="13">
        <f t="shared" si="36"/>
        <v>435.63499999999999</v>
      </c>
    </row>
    <row r="378" spans="1:13">
      <c r="A378" s="2">
        <v>14660</v>
      </c>
      <c r="B378" s="2" t="s">
        <v>7637</v>
      </c>
      <c r="C378" s="62" t="s">
        <v>6392</v>
      </c>
      <c r="D378" s="2" t="s">
        <v>5328</v>
      </c>
      <c r="E378" s="2" t="s">
        <v>6665</v>
      </c>
      <c r="F378" s="2" t="s">
        <v>5268</v>
      </c>
      <c r="G378" s="2" t="s">
        <v>7644</v>
      </c>
      <c r="H378" s="13">
        <v>6724</v>
      </c>
      <c r="I378" s="13">
        <f t="shared" si="34"/>
        <v>3879.7479999999996</v>
      </c>
      <c r="J378" s="13">
        <v>6722</v>
      </c>
      <c r="K378" s="13">
        <f t="shared" si="35"/>
        <v>3878.5939999999996</v>
      </c>
      <c r="L378" s="13">
        <v>6952</v>
      </c>
      <c r="M378" s="13">
        <f t="shared" si="36"/>
        <v>4011.3039999999996</v>
      </c>
    </row>
    <row r="379" spans="1:13">
      <c r="A379" s="2">
        <v>14778</v>
      </c>
      <c r="B379" s="2" t="s">
        <v>7637</v>
      </c>
      <c r="C379" s="62" t="s">
        <v>6392</v>
      </c>
      <c r="D379" s="2" t="s">
        <v>7093</v>
      </c>
      <c r="E379" s="2" t="s">
        <v>6666</v>
      </c>
      <c r="F379" s="2" t="s">
        <v>5268</v>
      </c>
      <c r="G379" s="2" t="s">
        <v>7644</v>
      </c>
      <c r="H379" s="13">
        <v>248</v>
      </c>
      <c r="I379" s="13">
        <f t="shared" si="34"/>
        <v>143.096</v>
      </c>
      <c r="J379" s="13">
        <v>247</v>
      </c>
      <c r="K379" s="13">
        <f t="shared" si="35"/>
        <v>142.51899999999998</v>
      </c>
      <c r="L379" s="13">
        <v>255</v>
      </c>
      <c r="M379" s="13">
        <f t="shared" si="36"/>
        <v>147.13499999999999</v>
      </c>
    </row>
    <row r="380" spans="1:13">
      <c r="A380" s="2">
        <v>15255</v>
      </c>
      <c r="B380" s="2" t="s">
        <v>7637</v>
      </c>
      <c r="C380" s="62" t="s">
        <v>6392</v>
      </c>
      <c r="D380" s="2" t="s">
        <v>7720</v>
      </c>
      <c r="E380" s="2" t="s">
        <v>6667</v>
      </c>
      <c r="F380" s="2" t="s">
        <v>7742</v>
      </c>
      <c r="G380" s="2"/>
      <c r="H380" s="13">
        <v>5460</v>
      </c>
      <c r="I380" s="13">
        <f t="shared" si="34"/>
        <v>3150.4199999999996</v>
      </c>
      <c r="J380" s="13">
        <v>5418</v>
      </c>
      <c r="K380" s="13">
        <f t="shared" si="35"/>
        <v>3126.1859999999997</v>
      </c>
      <c r="L380" s="13">
        <v>7962</v>
      </c>
      <c r="M380" s="13">
        <f t="shared" si="36"/>
        <v>4594.0739999999996</v>
      </c>
    </row>
    <row r="381" spans="1:13">
      <c r="A381" s="2">
        <v>15271</v>
      </c>
      <c r="B381" s="2" t="s">
        <v>7637</v>
      </c>
      <c r="C381" s="62" t="s">
        <v>6392</v>
      </c>
      <c r="D381" s="2" t="s">
        <v>5329</v>
      </c>
      <c r="E381" s="2" t="s">
        <v>6668</v>
      </c>
      <c r="F381" s="2" t="s">
        <v>7742</v>
      </c>
      <c r="G381" s="2" t="s">
        <v>7644</v>
      </c>
      <c r="H381" s="13">
        <v>14248</v>
      </c>
      <c r="I381" s="13">
        <f t="shared" si="34"/>
        <v>8221.0959999999995</v>
      </c>
      <c r="J381" s="13">
        <v>14242</v>
      </c>
      <c r="K381" s="13">
        <f t="shared" si="35"/>
        <v>8217.634</v>
      </c>
      <c r="L381" s="13">
        <v>14728</v>
      </c>
      <c r="M381" s="13">
        <f t="shared" si="36"/>
        <v>8498.0559999999987</v>
      </c>
    </row>
    <row r="382" spans="1:13">
      <c r="A382" s="2">
        <v>15338</v>
      </c>
      <c r="B382" s="2" t="s">
        <v>7637</v>
      </c>
      <c r="C382" s="62" t="s">
        <v>6392</v>
      </c>
      <c r="D382" s="2" t="s">
        <v>5332</v>
      </c>
      <c r="E382" s="2" t="s">
        <v>6670</v>
      </c>
      <c r="F382" s="2" t="s">
        <v>5331</v>
      </c>
      <c r="G382" s="2"/>
      <c r="H382" s="13">
        <v>1926</v>
      </c>
      <c r="I382" s="13">
        <f t="shared" si="34"/>
        <v>1111.3019999999999</v>
      </c>
      <c r="J382" s="13">
        <v>1876</v>
      </c>
      <c r="K382" s="13">
        <f t="shared" si="35"/>
        <v>1082.452</v>
      </c>
      <c r="L382" s="13">
        <v>2095</v>
      </c>
      <c r="M382" s="13">
        <f t="shared" si="36"/>
        <v>1208.8149999999998</v>
      </c>
    </row>
    <row r="383" spans="1:13">
      <c r="A383" s="2">
        <v>15356</v>
      </c>
      <c r="B383" s="2" t="s">
        <v>7637</v>
      </c>
      <c r="C383" s="62" t="s">
        <v>6392</v>
      </c>
      <c r="D383" s="2" t="s">
        <v>5332</v>
      </c>
      <c r="E383" s="2" t="s">
        <v>6671</v>
      </c>
      <c r="F383" s="2" t="s">
        <v>5331</v>
      </c>
      <c r="G383" s="2"/>
      <c r="H383" s="13">
        <v>4673</v>
      </c>
      <c r="I383" s="13">
        <f t="shared" si="34"/>
        <v>2696.3209999999999</v>
      </c>
      <c r="J383" s="13">
        <v>4566</v>
      </c>
      <c r="K383" s="13">
        <f t="shared" si="35"/>
        <v>2634.5819999999999</v>
      </c>
      <c r="L383" s="13">
        <v>5123</v>
      </c>
      <c r="M383" s="13">
        <f t="shared" si="36"/>
        <v>2955.971</v>
      </c>
    </row>
    <row r="384" spans="1:13">
      <c r="A384" s="2">
        <v>15383</v>
      </c>
      <c r="B384" s="2" t="s">
        <v>7637</v>
      </c>
      <c r="C384" s="62" t="s">
        <v>6392</v>
      </c>
      <c r="D384" s="2" t="s">
        <v>5333</v>
      </c>
      <c r="E384" s="2" t="s">
        <v>6672</v>
      </c>
      <c r="F384" s="2" t="s">
        <v>5331</v>
      </c>
      <c r="G384" s="2" t="s">
        <v>7197</v>
      </c>
      <c r="H384" s="13">
        <v>11382</v>
      </c>
      <c r="I384" s="13">
        <f t="shared" si="34"/>
        <v>6567.4139999999998</v>
      </c>
      <c r="J384" s="13">
        <v>11356</v>
      </c>
      <c r="K384" s="13">
        <f t="shared" si="35"/>
        <v>6552.4119999999994</v>
      </c>
      <c r="L384" s="13">
        <v>14237</v>
      </c>
      <c r="M384" s="13">
        <f t="shared" si="36"/>
        <v>8214.7489999999998</v>
      </c>
    </row>
    <row r="385" spans="1:13">
      <c r="A385" s="2">
        <v>15404</v>
      </c>
      <c r="B385" s="2" t="s">
        <v>5335</v>
      </c>
      <c r="C385" s="62" t="s">
        <v>6392</v>
      </c>
      <c r="D385" s="2" t="s">
        <v>5336</v>
      </c>
      <c r="E385" s="2" t="s">
        <v>6675</v>
      </c>
      <c r="F385" s="2" t="s">
        <v>5331</v>
      </c>
      <c r="G385" s="2" t="s">
        <v>7204</v>
      </c>
      <c r="H385" s="13">
        <v>3356</v>
      </c>
      <c r="I385" s="13">
        <f t="shared" si="34"/>
        <v>1936.4119999999998</v>
      </c>
      <c r="J385" s="13">
        <v>3129</v>
      </c>
      <c r="K385" s="13">
        <f t="shared" si="35"/>
        <v>1805.4329999999998</v>
      </c>
      <c r="L385" s="13">
        <v>3491</v>
      </c>
      <c r="M385" s="13">
        <f t="shared" si="36"/>
        <v>2014.3069999999998</v>
      </c>
    </row>
    <row r="386" spans="1:13">
      <c r="A386" s="2">
        <v>15408</v>
      </c>
      <c r="B386" s="2" t="s">
        <v>7637</v>
      </c>
      <c r="C386" s="62" t="s">
        <v>6392</v>
      </c>
      <c r="D386" s="2" t="s">
        <v>7720</v>
      </c>
      <c r="E386" s="2" t="s">
        <v>6676</v>
      </c>
      <c r="F386" s="2" t="s">
        <v>5331</v>
      </c>
      <c r="G386" s="2"/>
      <c r="H386" s="13">
        <v>7744</v>
      </c>
      <c r="I386" s="13">
        <f t="shared" si="34"/>
        <v>4468.2879999999996</v>
      </c>
      <c r="J386" s="13">
        <v>7273</v>
      </c>
      <c r="K386" s="13">
        <f t="shared" si="35"/>
        <v>4196.5209999999997</v>
      </c>
      <c r="L386" s="13">
        <v>7996</v>
      </c>
      <c r="M386" s="13">
        <f t="shared" si="36"/>
        <v>4613.692</v>
      </c>
    </row>
    <row r="387" spans="1:13">
      <c r="A387" s="2">
        <v>15427</v>
      </c>
      <c r="B387" s="2" t="s">
        <v>7637</v>
      </c>
      <c r="C387" s="62" t="s">
        <v>6392</v>
      </c>
      <c r="D387" s="2" t="s">
        <v>7720</v>
      </c>
      <c r="E387" s="2" t="s">
        <v>6677</v>
      </c>
      <c r="F387" s="2" t="s">
        <v>5331</v>
      </c>
      <c r="G387" s="2"/>
      <c r="H387" s="13">
        <v>2078</v>
      </c>
      <c r="I387" s="13">
        <f t="shared" si="34"/>
        <v>1199.0059999999999</v>
      </c>
      <c r="J387" s="13">
        <v>2085</v>
      </c>
      <c r="K387" s="13">
        <f t="shared" si="35"/>
        <v>1203.0449999999998</v>
      </c>
      <c r="L387" s="13">
        <v>1606</v>
      </c>
      <c r="M387" s="13">
        <f t="shared" si="36"/>
        <v>926.66199999999992</v>
      </c>
    </row>
    <row r="388" spans="1:13">
      <c r="A388" s="2">
        <v>15580</v>
      </c>
      <c r="B388" s="2" t="s">
        <v>7637</v>
      </c>
      <c r="C388" s="62" t="s">
        <v>6392</v>
      </c>
      <c r="D388" s="2" t="s">
        <v>5339</v>
      </c>
      <c r="E388" s="2" t="s">
        <v>6680</v>
      </c>
      <c r="F388" s="2" t="s">
        <v>5331</v>
      </c>
      <c r="G388" s="2" t="s">
        <v>7204</v>
      </c>
      <c r="H388" s="13">
        <v>3248</v>
      </c>
      <c r="I388" s="13">
        <f t="shared" si="34"/>
        <v>1874.0959999999998</v>
      </c>
      <c r="J388" s="13">
        <v>3255</v>
      </c>
      <c r="K388" s="13">
        <f t="shared" si="35"/>
        <v>1878.1349999999998</v>
      </c>
      <c r="L388" s="13">
        <v>2860</v>
      </c>
      <c r="M388" s="13">
        <f t="shared" si="36"/>
        <v>1650.2199999999998</v>
      </c>
    </row>
    <row r="389" spans="1:13">
      <c r="A389" s="2">
        <v>15581</v>
      </c>
      <c r="B389" s="2" t="s">
        <v>7637</v>
      </c>
      <c r="C389" s="62" t="s">
        <v>6392</v>
      </c>
      <c r="D389" s="2" t="s">
        <v>5339</v>
      </c>
      <c r="E389" s="2" t="s">
        <v>6680</v>
      </c>
      <c r="F389" s="2" t="s">
        <v>5331</v>
      </c>
      <c r="G389" s="2" t="s">
        <v>7204</v>
      </c>
      <c r="H389" s="13">
        <v>10353</v>
      </c>
      <c r="I389" s="13">
        <f t="shared" si="34"/>
        <v>5973.6809999999996</v>
      </c>
      <c r="J389" s="13">
        <v>10544</v>
      </c>
      <c r="K389" s="13">
        <f t="shared" si="35"/>
        <v>6083.8879999999999</v>
      </c>
      <c r="L389" s="13">
        <v>13397</v>
      </c>
      <c r="M389" s="13">
        <f t="shared" si="36"/>
        <v>7730.0689999999995</v>
      </c>
    </row>
    <row r="390" spans="1:13">
      <c r="A390" s="2">
        <v>15669</v>
      </c>
      <c r="B390" s="2" t="s">
        <v>7637</v>
      </c>
      <c r="C390" s="62" t="s">
        <v>6392</v>
      </c>
      <c r="D390" s="2" t="s">
        <v>5339</v>
      </c>
      <c r="E390" s="2" t="s">
        <v>6499</v>
      </c>
      <c r="F390" s="2" t="s">
        <v>5331</v>
      </c>
      <c r="G390" s="2" t="s">
        <v>7204</v>
      </c>
      <c r="H390" s="13">
        <v>635</v>
      </c>
      <c r="I390" s="13">
        <f t="shared" si="34"/>
        <v>366.39499999999998</v>
      </c>
      <c r="J390" s="13">
        <v>634</v>
      </c>
      <c r="K390" s="13">
        <f t="shared" si="35"/>
        <v>365.81799999999998</v>
      </c>
      <c r="L390" s="13">
        <v>763</v>
      </c>
      <c r="M390" s="13">
        <f t="shared" si="36"/>
        <v>440.25099999999998</v>
      </c>
    </row>
    <row r="391" spans="1:13">
      <c r="A391" s="2">
        <v>15671</v>
      </c>
      <c r="B391" s="2" t="s">
        <v>7637</v>
      </c>
      <c r="C391" s="62" t="s">
        <v>6392</v>
      </c>
      <c r="D391" s="2" t="s">
        <v>5339</v>
      </c>
      <c r="E391" s="2" t="s">
        <v>6499</v>
      </c>
      <c r="F391" s="2" t="s">
        <v>5331</v>
      </c>
      <c r="G391" s="2" t="s">
        <v>7204</v>
      </c>
      <c r="H391" s="13">
        <v>705</v>
      </c>
      <c r="I391" s="13">
        <f t="shared" si="34"/>
        <v>406.78499999999997</v>
      </c>
      <c r="J391" s="13">
        <v>517</v>
      </c>
      <c r="K391" s="13">
        <f t="shared" si="35"/>
        <v>298.30899999999997</v>
      </c>
      <c r="L391" s="13">
        <v>665</v>
      </c>
      <c r="M391" s="13">
        <f t="shared" si="36"/>
        <v>383.70499999999998</v>
      </c>
    </row>
    <row r="392" spans="1:13">
      <c r="A392" s="2">
        <v>15697</v>
      </c>
      <c r="B392" s="2" t="s">
        <v>7637</v>
      </c>
      <c r="C392" s="62" t="s">
        <v>6392</v>
      </c>
      <c r="D392" s="2" t="s">
        <v>7720</v>
      </c>
      <c r="E392" s="2" t="s">
        <v>6683</v>
      </c>
      <c r="F392" s="2" t="s">
        <v>5331</v>
      </c>
      <c r="G392" s="2"/>
      <c r="H392" s="13">
        <v>13418</v>
      </c>
      <c r="I392" s="13">
        <f t="shared" si="34"/>
        <v>7742.1859999999997</v>
      </c>
      <c r="J392" s="13">
        <v>13607</v>
      </c>
      <c r="K392" s="13">
        <f t="shared" si="35"/>
        <v>7851.2389999999996</v>
      </c>
      <c r="L392" s="13">
        <v>14547</v>
      </c>
      <c r="M392" s="13">
        <f t="shared" si="36"/>
        <v>8393.6189999999988</v>
      </c>
    </row>
    <row r="393" spans="1:13">
      <c r="A393" s="2">
        <v>15746</v>
      </c>
      <c r="B393" s="2" t="s">
        <v>7637</v>
      </c>
      <c r="C393" s="62" t="s">
        <v>6392</v>
      </c>
      <c r="D393" s="2" t="s">
        <v>5339</v>
      </c>
      <c r="E393" s="2" t="s">
        <v>6684</v>
      </c>
      <c r="F393" s="2" t="s">
        <v>5331</v>
      </c>
      <c r="G393" s="2" t="s">
        <v>7204</v>
      </c>
      <c r="H393" s="13">
        <v>2146</v>
      </c>
      <c r="I393" s="13">
        <f t="shared" si="34"/>
        <v>1238.242</v>
      </c>
      <c r="J393" s="13">
        <v>1941</v>
      </c>
      <c r="K393" s="13">
        <f t="shared" si="35"/>
        <v>1119.9569999999999</v>
      </c>
      <c r="L393" s="13">
        <v>2365</v>
      </c>
      <c r="M393" s="13">
        <f t="shared" si="36"/>
        <v>1364.6049999999998</v>
      </c>
    </row>
    <row r="394" spans="1:13">
      <c r="A394" s="2">
        <v>15760</v>
      </c>
      <c r="B394" s="2" t="s">
        <v>7637</v>
      </c>
      <c r="C394" s="62" t="s">
        <v>6392</v>
      </c>
      <c r="D394" s="2" t="s">
        <v>7653</v>
      </c>
      <c r="E394" s="2" t="s">
        <v>6682</v>
      </c>
      <c r="F394" s="2" t="s">
        <v>5331</v>
      </c>
      <c r="G394" s="2" t="s">
        <v>7644</v>
      </c>
      <c r="H394" s="13">
        <v>65483</v>
      </c>
      <c r="I394" s="13">
        <f t="shared" si="34"/>
        <v>37783.690999999999</v>
      </c>
      <c r="J394" s="13">
        <v>73836</v>
      </c>
      <c r="K394" s="13">
        <f t="shared" si="35"/>
        <v>42603.371999999996</v>
      </c>
      <c r="L394" s="13">
        <v>30816</v>
      </c>
      <c r="M394" s="13">
        <f t="shared" si="36"/>
        <v>17780.831999999999</v>
      </c>
    </row>
    <row r="395" spans="1:13">
      <c r="A395" s="2">
        <v>15789</v>
      </c>
      <c r="B395" s="2" t="s">
        <v>7637</v>
      </c>
      <c r="C395" s="62" t="s">
        <v>6392</v>
      </c>
      <c r="D395" s="2" t="s">
        <v>7720</v>
      </c>
      <c r="E395" s="2" t="s">
        <v>6685</v>
      </c>
      <c r="F395" s="2" t="s">
        <v>5331</v>
      </c>
      <c r="G395" s="2"/>
      <c r="H395" s="13">
        <v>5635</v>
      </c>
      <c r="I395" s="13">
        <f t="shared" si="34"/>
        <v>3251.395</v>
      </c>
      <c r="J395" s="13">
        <v>5361</v>
      </c>
      <c r="K395" s="13">
        <f t="shared" si="35"/>
        <v>3093.2969999999996</v>
      </c>
      <c r="L395" s="13">
        <v>4785</v>
      </c>
      <c r="M395" s="13">
        <f t="shared" si="36"/>
        <v>2760.9449999999997</v>
      </c>
    </row>
    <row r="396" spans="1:13">
      <c r="A396" s="2">
        <v>15796</v>
      </c>
      <c r="B396" s="2" t="s">
        <v>7637</v>
      </c>
      <c r="C396" s="62" t="s">
        <v>6392</v>
      </c>
      <c r="D396" s="2" t="s">
        <v>7653</v>
      </c>
      <c r="E396" s="2" t="s">
        <v>6686</v>
      </c>
      <c r="F396" s="2" t="s">
        <v>5331</v>
      </c>
      <c r="G396" s="2" t="s">
        <v>7644</v>
      </c>
      <c r="H396" s="13">
        <v>17100</v>
      </c>
      <c r="I396" s="13">
        <f t="shared" si="34"/>
        <v>9866.6999999999989</v>
      </c>
      <c r="J396" s="13">
        <v>18662</v>
      </c>
      <c r="K396" s="13">
        <f t="shared" si="35"/>
        <v>10767.973999999998</v>
      </c>
      <c r="L396" s="13">
        <v>9620</v>
      </c>
      <c r="M396" s="13">
        <f t="shared" si="36"/>
        <v>5550.74</v>
      </c>
    </row>
    <row r="397" spans="1:13">
      <c r="A397" s="2">
        <v>15859</v>
      </c>
      <c r="B397" s="2"/>
      <c r="C397" s="62" t="s">
        <v>6392</v>
      </c>
      <c r="D397" s="2" t="s">
        <v>5342</v>
      </c>
      <c r="E397" s="2" t="s">
        <v>6687</v>
      </c>
      <c r="F397" s="2" t="s">
        <v>5331</v>
      </c>
      <c r="G397" s="2" t="s">
        <v>7644</v>
      </c>
      <c r="H397" s="13">
        <v>2860</v>
      </c>
      <c r="I397" s="13">
        <f t="shared" si="34"/>
        <v>1650.2199999999998</v>
      </c>
      <c r="J397" s="13">
        <v>3611</v>
      </c>
      <c r="K397" s="13">
        <f t="shared" si="35"/>
        <v>2083.547</v>
      </c>
      <c r="L397" s="13">
        <v>2959</v>
      </c>
      <c r="M397" s="13">
        <f t="shared" si="36"/>
        <v>1707.3429999999998</v>
      </c>
    </row>
    <row r="398" spans="1:13">
      <c r="A398" s="2">
        <v>15892</v>
      </c>
      <c r="B398" s="2" t="s">
        <v>7637</v>
      </c>
      <c r="C398" s="62" t="s">
        <v>6392</v>
      </c>
      <c r="D398" s="2" t="s">
        <v>7720</v>
      </c>
      <c r="E398" s="2" t="s">
        <v>6688</v>
      </c>
      <c r="F398" s="2" t="s">
        <v>5331</v>
      </c>
      <c r="G398" s="2"/>
      <c r="H398" s="13">
        <v>4443</v>
      </c>
      <c r="I398" s="13">
        <f t="shared" si="34"/>
        <v>2563.6109999999999</v>
      </c>
      <c r="J398" s="13">
        <v>4281</v>
      </c>
      <c r="K398" s="13">
        <f t="shared" si="35"/>
        <v>2470.1369999999997</v>
      </c>
      <c r="L398" s="13">
        <v>4893</v>
      </c>
      <c r="M398" s="13">
        <f t="shared" si="36"/>
        <v>2823.261</v>
      </c>
    </row>
    <row r="399" spans="1:13">
      <c r="A399" s="2">
        <v>15933</v>
      </c>
      <c r="B399" s="2" t="s">
        <v>7637</v>
      </c>
      <c r="C399" s="62" t="s">
        <v>6392</v>
      </c>
      <c r="D399" s="2" t="s">
        <v>5343</v>
      </c>
      <c r="E399" s="2" t="s">
        <v>6689</v>
      </c>
      <c r="F399" s="2" t="s">
        <v>5344</v>
      </c>
      <c r="G399" s="2" t="s">
        <v>7644</v>
      </c>
      <c r="H399" s="13">
        <v>406</v>
      </c>
      <c r="I399" s="13">
        <f t="shared" si="34"/>
        <v>234.26199999999997</v>
      </c>
      <c r="J399" s="13">
        <v>427</v>
      </c>
      <c r="K399" s="13">
        <f t="shared" si="35"/>
        <v>246.37899999999999</v>
      </c>
      <c r="L399" s="13">
        <v>366</v>
      </c>
      <c r="M399" s="13">
        <f t="shared" si="36"/>
        <v>211.18199999999999</v>
      </c>
    </row>
    <row r="400" spans="1:13">
      <c r="A400" s="2">
        <v>15995</v>
      </c>
      <c r="B400" s="2" t="s">
        <v>7637</v>
      </c>
      <c r="C400" s="62" t="s">
        <v>6392</v>
      </c>
      <c r="D400" s="2" t="s">
        <v>5343</v>
      </c>
      <c r="E400" s="2" t="s">
        <v>6690</v>
      </c>
      <c r="F400" s="2" t="s">
        <v>5344</v>
      </c>
      <c r="G400" s="2" t="s">
        <v>7644</v>
      </c>
      <c r="H400" s="13">
        <v>477</v>
      </c>
      <c r="I400" s="13">
        <f t="shared" si="34"/>
        <v>275.22899999999998</v>
      </c>
      <c r="J400" s="13">
        <v>2175</v>
      </c>
      <c r="K400" s="13">
        <f t="shared" si="35"/>
        <v>1254.9749999999999</v>
      </c>
      <c r="L400" s="13">
        <v>2080</v>
      </c>
      <c r="M400" s="13">
        <f t="shared" si="36"/>
        <v>1200.1599999999999</v>
      </c>
    </row>
    <row r="401" spans="1:13">
      <c r="A401" s="2">
        <v>16010</v>
      </c>
      <c r="B401" s="2" t="s">
        <v>7637</v>
      </c>
      <c r="C401" s="62" t="s">
        <v>6392</v>
      </c>
      <c r="D401" s="2" t="s">
        <v>7720</v>
      </c>
      <c r="E401" s="2" t="s">
        <v>6691</v>
      </c>
      <c r="F401" s="2" t="s">
        <v>5344</v>
      </c>
      <c r="G401" s="2"/>
      <c r="H401" s="13">
        <v>16912</v>
      </c>
      <c r="I401" s="13">
        <f t="shared" si="34"/>
        <v>9758.2240000000002</v>
      </c>
      <c r="J401" s="13">
        <v>16522</v>
      </c>
      <c r="K401" s="13">
        <f t="shared" si="35"/>
        <v>9533.1939999999995</v>
      </c>
      <c r="L401" s="13">
        <v>17756</v>
      </c>
      <c r="M401" s="13">
        <f t="shared" si="36"/>
        <v>10245.212</v>
      </c>
    </row>
    <row r="402" spans="1:13">
      <c r="A402" s="2">
        <v>16148</v>
      </c>
      <c r="B402" s="2" t="s">
        <v>7637</v>
      </c>
      <c r="C402" s="62" t="s">
        <v>6392</v>
      </c>
      <c r="D402" s="2" t="s">
        <v>7720</v>
      </c>
      <c r="E402" s="2" t="s">
        <v>6694</v>
      </c>
      <c r="F402" s="2" t="s">
        <v>5344</v>
      </c>
      <c r="G402" s="2"/>
      <c r="H402" s="13">
        <v>18352</v>
      </c>
      <c r="I402" s="13">
        <f t="shared" si="34"/>
        <v>10589.103999999999</v>
      </c>
      <c r="J402" s="13">
        <v>17930</v>
      </c>
      <c r="K402" s="13">
        <f t="shared" si="35"/>
        <v>10345.609999999999</v>
      </c>
      <c r="L402" s="13">
        <v>20011</v>
      </c>
      <c r="M402" s="13">
        <f t="shared" si="36"/>
        <v>11546.347</v>
      </c>
    </row>
    <row r="403" spans="1:13">
      <c r="A403" s="2">
        <v>16172</v>
      </c>
      <c r="B403" s="2"/>
      <c r="C403" s="62" t="s">
        <v>6392</v>
      </c>
      <c r="D403" s="2" t="s">
        <v>5346</v>
      </c>
      <c r="E403" s="2" t="s">
        <v>6695</v>
      </c>
      <c r="F403" s="2" t="s">
        <v>5344</v>
      </c>
      <c r="G403" s="2"/>
      <c r="H403" s="13"/>
      <c r="I403" s="13">
        <f t="shared" si="34"/>
        <v>0</v>
      </c>
      <c r="J403" s="13"/>
      <c r="K403" s="13">
        <f t="shared" si="35"/>
        <v>0</v>
      </c>
      <c r="L403" s="13">
        <v>29</v>
      </c>
      <c r="M403" s="13">
        <f t="shared" si="36"/>
        <v>16.732999999999997</v>
      </c>
    </row>
    <row r="404" spans="1:13">
      <c r="A404" s="2">
        <v>16244</v>
      </c>
      <c r="B404" s="2" t="s">
        <v>7637</v>
      </c>
      <c r="C404" s="62" t="s">
        <v>6392</v>
      </c>
      <c r="D404" s="2" t="s">
        <v>7653</v>
      </c>
      <c r="E404" s="2" t="s">
        <v>6697</v>
      </c>
      <c r="F404" s="2" t="s">
        <v>5344</v>
      </c>
      <c r="G404" s="2" t="s">
        <v>7644</v>
      </c>
      <c r="H404" s="13">
        <v>2684</v>
      </c>
      <c r="I404" s="13">
        <f t="shared" si="34"/>
        <v>1548.6679999999999</v>
      </c>
      <c r="J404" s="13">
        <v>8093</v>
      </c>
      <c r="K404" s="13">
        <f t="shared" si="35"/>
        <v>4669.6610000000001</v>
      </c>
      <c r="L404" s="13">
        <v>2264</v>
      </c>
      <c r="M404" s="13">
        <f t="shared" si="36"/>
        <v>1306.328</v>
      </c>
    </row>
    <row r="405" spans="1:13">
      <c r="A405" s="2">
        <v>16485</v>
      </c>
      <c r="B405" s="2" t="s">
        <v>7637</v>
      </c>
      <c r="C405" s="62" t="s">
        <v>6392</v>
      </c>
      <c r="D405" s="2" t="s">
        <v>7720</v>
      </c>
      <c r="E405" s="2" t="s">
        <v>6699</v>
      </c>
      <c r="F405" s="2" t="s">
        <v>5344</v>
      </c>
      <c r="G405" s="2"/>
      <c r="H405" s="13">
        <v>895</v>
      </c>
      <c r="I405" s="13">
        <f t="shared" si="34"/>
        <v>516.41499999999996</v>
      </c>
      <c r="J405" s="13">
        <v>874</v>
      </c>
      <c r="K405" s="13">
        <f t="shared" si="35"/>
        <v>504.29799999999994</v>
      </c>
      <c r="L405" s="13">
        <v>961</v>
      </c>
      <c r="M405" s="13">
        <f t="shared" si="36"/>
        <v>554.49699999999996</v>
      </c>
    </row>
    <row r="406" spans="1:13">
      <c r="A406" s="2">
        <v>16491</v>
      </c>
      <c r="B406" s="2" t="s">
        <v>7637</v>
      </c>
      <c r="C406" s="62" t="s">
        <v>6392</v>
      </c>
      <c r="D406" s="2" t="s">
        <v>7653</v>
      </c>
      <c r="E406" s="2" t="s">
        <v>6700</v>
      </c>
      <c r="F406" s="2" t="s">
        <v>7716</v>
      </c>
      <c r="G406" s="2" t="s">
        <v>7644</v>
      </c>
      <c r="H406" s="13">
        <v>801</v>
      </c>
      <c r="I406" s="13">
        <f t="shared" si="34"/>
        <v>462.17699999999996</v>
      </c>
      <c r="J406" s="13">
        <v>936</v>
      </c>
      <c r="K406" s="13">
        <f t="shared" si="35"/>
        <v>540.072</v>
      </c>
      <c r="L406" s="13">
        <v>683</v>
      </c>
      <c r="M406" s="13">
        <f t="shared" si="36"/>
        <v>394.09099999999995</v>
      </c>
    </row>
    <row r="407" spans="1:13">
      <c r="A407" s="2">
        <v>16508</v>
      </c>
      <c r="B407" s="2" t="s">
        <v>7637</v>
      </c>
      <c r="C407" s="62" t="s">
        <v>6392</v>
      </c>
      <c r="D407" s="2" t="s">
        <v>5349</v>
      </c>
      <c r="E407" s="2" t="s">
        <v>6701</v>
      </c>
      <c r="F407" s="2" t="s">
        <v>7716</v>
      </c>
      <c r="G407" s="2" t="s">
        <v>7204</v>
      </c>
      <c r="H407" s="13">
        <v>1355</v>
      </c>
      <c r="I407" s="13">
        <f t="shared" ref="I407:I470" si="37">H407*0.577</f>
        <v>781.83499999999992</v>
      </c>
      <c r="J407" s="13">
        <v>3775</v>
      </c>
      <c r="K407" s="13">
        <f t="shared" ref="K407:K470" si="38">J407*0.577</f>
        <v>2178.1749999999997</v>
      </c>
      <c r="L407" s="13">
        <v>2724</v>
      </c>
      <c r="M407" s="13">
        <f t="shared" ref="M407:M470" si="39">L407*0.577</f>
        <v>1571.7479999999998</v>
      </c>
    </row>
    <row r="408" spans="1:13">
      <c r="A408" s="2">
        <v>16547</v>
      </c>
      <c r="B408" s="2" t="s">
        <v>7643</v>
      </c>
      <c r="C408" s="62" t="s">
        <v>6392</v>
      </c>
      <c r="D408" s="2" t="s">
        <v>5350</v>
      </c>
      <c r="E408" s="2" t="s">
        <v>6702</v>
      </c>
      <c r="F408" s="2" t="s">
        <v>7716</v>
      </c>
      <c r="G408" s="2" t="s">
        <v>7644</v>
      </c>
      <c r="H408" s="13">
        <v>232</v>
      </c>
      <c r="I408" s="13">
        <f t="shared" si="37"/>
        <v>133.86399999999998</v>
      </c>
      <c r="J408" s="13">
        <v>25</v>
      </c>
      <c r="K408" s="13">
        <f t="shared" si="38"/>
        <v>14.424999999999999</v>
      </c>
      <c r="L408" s="13">
        <v>14</v>
      </c>
      <c r="M408" s="13">
        <f t="shared" si="39"/>
        <v>8.0779999999999994</v>
      </c>
    </row>
    <row r="409" spans="1:13">
      <c r="A409" s="2">
        <v>16993</v>
      </c>
      <c r="B409" s="2" t="s">
        <v>7637</v>
      </c>
      <c r="C409" s="62" t="s">
        <v>6392</v>
      </c>
      <c r="D409" s="2" t="s">
        <v>5351</v>
      </c>
      <c r="E409" s="2" t="s">
        <v>6703</v>
      </c>
      <c r="F409" s="2" t="s">
        <v>5268</v>
      </c>
      <c r="G409" s="2" t="s">
        <v>7644</v>
      </c>
      <c r="H409" s="13">
        <v>18550</v>
      </c>
      <c r="I409" s="13">
        <f t="shared" si="37"/>
        <v>10703.349999999999</v>
      </c>
      <c r="J409" s="13">
        <v>17903</v>
      </c>
      <c r="K409" s="13">
        <f t="shared" si="38"/>
        <v>10330.030999999999</v>
      </c>
      <c r="L409" s="13">
        <v>17875</v>
      </c>
      <c r="M409" s="13">
        <f t="shared" si="39"/>
        <v>10313.875</v>
      </c>
    </row>
    <row r="410" spans="1:13">
      <c r="A410" s="2">
        <v>17004</v>
      </c>
      <c r="B410" s="2"/>
      <c r="C410" s="62" t="s">
        <v>6392</v>
      </c>
      <c r="D410" s="2" t="s">
        <v>5352</v>
      </c>
      <c r="E410" s="2" t="s">
        <v>6704</v>
      </c>
      <c r="F410" s="2" t="s">
        <v>5268</v>
      </c>
      <c r="G410" s="2"/>
      <c r="H410" s="13">
        <v>12959</v>
      </c>
      <c r="I410" s="13">
        <f t="shared" si="37"/>
        <v>7477.3429999999998</v>
      </c>
      <c r="J410" s="13">
        <v>11271</v>
      </c>
      <c r="K410" s="13">
        <f t="shared" si="38"/>
        <v>6503.3669999999993</v>
      </c>
      <c r="L410" s="13">
        <v>15378</v>
      </c>
      <c r="M410" s="13">
        <f t="shared" si="39"/>
        <v>8873.1059999999998</v>
      </c>
    </row>
    <row r="411" spans="1:13">
      <c r="A411" s="2">
        <v>17055</v>
      </c>
      <c r="B411" s="2" t="s">
        <v>7637</v>
      </c>
      <c r="C411" s="62" t="s">
        <v>6392</v>
      </c>
      <c r="D411" s="2" t="s">
        <v>5353</v>
      </c>
      <c r="E411" s="2" t="s">
        <v>6705</v>
      </c>
      <c r="F411" s="2" t="s">
        <v>5268</v>
      </c>
      <c r="G411" s="2"/>
      <c r="H411" s="13">
        <v>3656</v>
      </c>
      <c r="I411" s="13">
        <f t="shared" si="37"/>
        <v>2109.5119999999997</v>
      </c>
      <c r="J411" s="13">
        <v>3559</v>
      </c>
      <c r="K411" s="13">
        <f t="shared" si="38"/>
        <v>2053.5429999999997</v>
      </c>
      <c r="L411" s="13">
        <v>3888</v>
      </c>
      <c r="M411" s="13">
        <f t="shared" si="39"/>
        <v>2243.3759999999997</v>
      </c>
    </row>
    <row r="412" spans="1:13">
      <c r="A412" s="2">
        <v>17056</v>
      </c>
      <c r="B412" s="2" t="s">
        <v>7637</v>
      </c>
      <c r="C412" s="62" t="s">
        <v>6392</v>
      </c>
      <c r="D412" s="2" t="s">
        <v>5354</v>
      </c>
      <c r="E412" s="2" t="s">
        <v>6706</v>
      </c>
      <c r="F412" s="2" t="s">
        <v>5268</v>
      </c>
      <c r="G412" s="2"/>
      <c r="H412" s="13">
        <v>22383</v>
      </c>
      <c r="I412" s="13">
        <f t="shared" si="37"/>
        <v>12914.990999999998</v>
      </c>
      <c r="J412" s="13">
        <v>23599</v>
      </c>
      <c r="K412" s="13">
        <f t="shared" si="38"/>
        <v>13616.623</v>
      </c>
      <c r="L412" s="13">
        <v>23679</v>
      </c>
      <c r="M412" s="13">
        <f t="shared" si="39"/>
        <v>13662.782999999999</v>
      </c>
    </row>
    <row r="413" spans="1:13">
      <c r="A413" s="2">
        <v>17057</v>
      </c>
      <c r="B413" s="2" t="s">
        <v>7637</v>
      </c>
      <c r="C413" s="62" t="s">
        <v>6392</v>
      </c>
      <c r="D413" s="2" t="s">
        <v>5354</v>
      </c>
      <c r="E413" s="2" t="s">
        <v>6705</v>
      </c>
      <c r="F413" s="2" t="s">
        <v>5268</v>
      </c>
      <c r="G413" s="2"/>
      <c r="H413" s="13">
        <v>39022</v>
      </c>
      <c r="I413" s="13">
        <f t="shared" si="37"/>
        <v>22515.694</v>
      </c>
      <c r="J413" s="13">
        <v>40410</v>
      </c>
      <c r="K413" s="13">
        <f t="shared" si="38"/>
        <v>23316.57</v>
      </c>
      <c r="L413" s="13">
        <v>32134</v>
      </c>
      <c r="M413" s="13">
        <f t="shared" si="39"/>
        <v>18541.317999999999</v>
      </c>
    </row>
    <row r="414" spans="1:13">
      <c r="A414" s="2">
        <v>17208</v>
      </c>
      <c r="B414" s="2" t="s">
        <v>7637</v>
      </c>
      <c r="C414" s="62" t="s">
        <v>6392</v>
      </c>
      <c r="D414" s="2" t="s">
        <v>7720</v>
      </c>
      <c r="E414" s="2" t="s">
        <v>6707</v>
      </c>
      <c r="F414" s="2" t="s">
        <v>7639</v>
      </c>
      <c r="G414" s="2"/>
      <c r="H414" s="13">
        <v>11909</v>
      </c>
      <c r="I414" s="13">
        <f t="shared" si="37"/>
        <v>6871.4929999999995</v>
      </c>
      <c r="J414" s="13">
        <v>11919</v>
      </c>
      <c r="K414" s="13">
        <f t="shared" si="38"/>
        <v>6877.2629999999999</v>
      </c>
      <c r="L414" s="13">
        <v>13106</v>
      </c>
      <c r="M414" s="13">
        <f t="shared" si="39"/>
        <v>7562.1619999999994</v>
      </c>
    </row>
    <row r="415" spans="1:13">
      <c r="A415" s="2">
        <v>17244</v>
      </c>
      <c r="B415" s="2" t="s">
        <v>7643</v>
      </c>
      <c r="C415" s="62" t="s">
        <v>6392</v>
      </c>
      <c r="D415" s="2" t="s">
        <v>5355</v>
      </c>
      <c r="E415" s="2" t="s">
        <v>6707</v>
      </c>
      <c r="F415" s="2" t="s">
        <v>7639</v>
      </c>
      <c r="G415" s="2" t="s">
        <v>7644</v>
      </c>
      <c r="H415" s="13">
        <v>46475</v>
      </c>
      <c r="I415" s="13">
        <f t="shared" si="37"/>
        <v>26816.074999999997</v>
      </c>
      <c r="J415" s="13">
        <v>44213</v>
      </c>
      <c r="K415" s="13">
        <f t="shared" si="38"/>
        <v>25510.900999999998</v>
      </c>
      <c r="L415" s="13">
        <v>44040</v>
      </c>
      <c r="M415" s="13">
        <f t="shared" si="39"/>
        <v>25411.079999999998</v>
      </c>
    </row>
    <row r="416" spans="1:13">
      <c r="A416" s="2">
        <v>17276</v>
      </c>
      <c r="B416" s="2" t="s">
        <v>7637</v>
      </c>
      <c r="C416" s="62" t="s">
        <v>6392</v>
      </c>
      <c r="D416" s="2" t="s">
        <v>5356</v>
      </c>
      <c r="E416" s="2" t="s">
        <v>6708</v>
      </c>
      <c r="F416" s="2" t="s">
        <v>5268</v>
      </c>
      <c r="G416" s="2" t="s">
        <v>7644</v>
      </c>
      <c r="H416" s="13">
        <v>11646</v>
      </c>
      <c r="I416" s="13">
        <f t="shared" si="37"/>
        <v>6719.7419999999993</v>
      </c>
      <c r="J416" s="13">
        <v>16271</v>
      </c>
      <c r="K416" s="13">
        <f t="shared" si="38"/>
        <v>9388.3670000000002</v>
      </c>
      <c r="L416" s="13">
        <v>16247</v>
      </c>
      <c r="M416" s="13">
        <f t="shared" si="39"/>
        <v>9374.5189999999984</v>
      </c>
    </row>
    <row r="417" spans="1:13">
      <c r="A417" s="2">
        <v>17449</v>
      </c>
      <c r="B417" s="2" t="s">
        <v>7637</v>
      </c>
      <c r="C417" s="62" t="s">
        <v>6392</v>
      </c>
      <c r="D417" s="2" t="s">
        <v>5357</v>
      </c>
      <c r="E417" s="2" t="s">
        <v>6709</v>
      </c>
      <c r="F417" s="2" t="s">
        <v>7742</v>
      </c>
      <c r="G417" s="2" t="s">
        <v>7644</v>
      </c>
      <c r="H417" s="13">
        <v>110</v>
      </c>
      <c r="I417" s="13">
        <f t="shared" si="37"/>
        <v>63.47</v>
      </c>
      <c r="J417" s="13">
        <v>138</v>
      </c>
      <c r="K417" s="13">
        <f t="shared" si="38"/>
        <v>79.625999999999991</v>
      </c>
      <c r="L417" s="13">
        <v>138</v>
      </c>
      <c r="M417" s="13">
        <f t="shared" si="39"/>
        <v>79.625999999999991</v>
      </c>
    </row>
    <row r="418" spans="1:13">
      <c r="A418" s="2">
        <v>17458</v>
      </c>
      <c r="B418" s="2" t="s">
        <v>7637</v>
      </c>
      <c r="C418" s="62" t="s">
        <v>6392</v>
      </c>
      <c r="D418" s="2" t="s">
        <v>5358</v>
      </c>
      <c r="E418" s="2" t="s">
        <v>6710</v>
      </c>
      <c r="F418" s="2" t="s">
        <v>7742</v>
      </c>
      <c r="G418" s="2" t="s">
        <v>7644</v>
      </c>
      <c r="H418" s="13">
        <v>935</v>
      </c>
      <c r="I418" s="13">
        <f t="shared" si="37"/>
        <v>539.495</v>
      </c>
      <c r="J418" s="13">
        <v>1346</v>
      </c>
      <c r="K418" s="13">
        <f t="shared" si="38"/>
        <v>776.64199999999994</v>
      </c>
      <c r="L418" s="13">
        <v>1346</v>
      </c>
      <c r="M418" s="13">
        <f t="shared" si="39"/>
        <v>776.64199999999994</v>
      </c>
    </row>
    <row r="419" spans="1:13">
      <c r="A419" s="2">
        <v>17473</v>
      </c>
      <c r="B419" s="2" t="s">
        <v>7637</v>
      </c>
      <c r="C419" s="62" t="s">
        <v>6392</v>
      </c>
      <c r="D419" s="2" t="s">
        <v>5359</v>
      </c>
      <c r="E419" s="2" t="s">
        <v>6711</v>
      </c>
      <c r="F419" s="2" t="s">
        <v>7742</v>
      </c>
      <c r="G419" s="2" t="s">
        <v>7644</v>
      </c>
      <c r="H419" s="13">
        <v>253</v>
      </c>
      <c r="I419" s="13">
        <f t="shared" si="37"/>
        <v>145.98099999999999</v>
      </c>
      <c r="J419" s="13">
        <v>306</v>
      </c>
      <c r="K419" s="13">
        <f t="shared" si="38"/>
        <v>176.56199999999998</v>
      </c>
      <c r="L419" s="13">
        <v>306</v>
      </c>
      <c r="M419" s="13">
        <f t="shared" si="39"/>
        <v>176.56199999999998</v>
      </c>
    </row>
    <row r="420" spans="1:13">
      <c r="A420" s="2">
        <v>17474</v>
      </c>
      <c r="B420" s="2" t="s">
        <v>7637</v>
      </c>
      <c r="C420" s="62" t="s">
        <v>6392</v>
      </c>
      <c r="D420" s="2" t="s">
        <v>7720</v>
      </c>
      <c r="E420" s="2" t="s">
        <v>6712</v>
      </c>
      <c r="F420" s="2" t="s">
        <v>7742</v>
      </c>
      <c r="G420" s="2"/>
      <c r="H420" s="13">
        <v>2037</v>
      </c>
      <c r="I420" s="13">
        <f t="shared" si="37"/>
        <v>1175.3489999999999</v>
      </c>
      <c r="J420" s="13">
        <v>2018</v>
      </c>
      <c r="K420" s="13">
        <f t="shared" si="38"/>
        <v>1164.386</v>
      </c>
      <c r="L420" s="13">
        <v>2164</v>
      </c>
      <c r="M420" s="13">
        <f t="shared" si="39"/>
        <v>1248.6279999999999</v>
      </c>
    </row>
    <row r="421" spans="1:13">
      <c r="A421" s="2">
        <v>17649</v>
      </c>
      <c r="B421" s="2" t="s">
        <v>7637</v>
      </c>
      <c r="C421" s="62" t="s">
        <v>6392</v>
      </c>
      <c r="D421" s="2" t="s">
        <v>5360</v>
      </c>
      <c r="E421" s="2" t="s">
        <v>6713</v>
      </c>
      <c r="F421" s="2" t="s">
        <v>7742</v>
      </c>
      <c r="G421" s="2" t="s">
        <v>7644</v>
      </c>
      <c r="H421" s="13">
        <v>2206</v>
      </c>
      <c r="I421" s="13">
        <f t="shared" si="37"/>
        <v>1272.8619999999999</v>
      </c>
      <c r="J421" s="13">
        <v>2366</v>
      </c>
      <c r="K421" s="13">
        <f t="shared" si="38"/>
        <v>1365.1819999999998</v>
      </c>
      <c r="L421" s="13">
        <v>2366</v>
      </c>
      <c r="M421" s="13">
        <f t="shared" si="39"/>
        <v>1365.1819999999998</v>
      </c>
    </row>
    <row r="422" spans="1:13">
      <c r="A422" s="2">
        <v>17729</v>
      </c>
      <c r="B422" s="2" t="s">
        <v>7637</v>
      </c>
      <c r="C422" s="62" t="s">
        <v>6392</v>
      </c>
      <c r="D422" s="2" t="s">
        <v>5361</v>
      </c>
      <c r="E422" s="2" t="s">
        <v>6714</v>
      </c>
      <c r="F422" s="2" t="s">
        <v>7742</v>
      </c>
      <c r="G422" s="2" t="s">
        <v>7644</v>
      </c>
      <c r="H422" s="13">
        <v>63440</v>
      </c>
      <c r="I422" s="13">
        <f t="shared" si="37"/>
        <v>36604.879999999997</v>
      </c>
      <c r="J422" s="13">
        <v>61835</v>
      </c>
      <c r="K422" s="13">
        <f t="shared" si="38"/>
        <v>35678.794999999998</v>
      </c>
      <c r="L422" s="13">
        <v>49665</v>
      </c>
      <c r="M422" s="13">
        <f t="shared" si="39"/>
        <v>28656.704999999998</v>
      </c>
    </row>
    <row r="423" spans="1:13">
      <c r="A423" s="2">
        <v>17744</v>
      </c>
      <c r="B423" s="2" t="s">
        <v>7637</v>
      </c>
      <c r="C423" s="62" t="s">
        <v>6392</v>
      </c>
      <c r="D423" s="2" t="s">
        <v>7720</v>
      </c>
      <c r="E423" s="2" t="s">
        <v>6716</v>
      </c>
      <c r="F423" s="2" t="s">
        <v>7742</v>
      </c>
      <c r="G423" s="2"/>
      <c r="H423" s="13">
        <v>12491</v>
      </c>
      <c r="I423" s="13">
        <f t="shared" si="37"/>
        <v>7207.3069999999998</v>
      </c>
      <c r="J423" s="13">
        <v>12418</v>
      </c>
      <c r="K423" s="13">
        <f t="shared" si="38"/>
        <v>7165.1859999999997</v>
      </c>
      <c r="L423" s="13">
        <v>9265</v>
      </c>
      <c r="M423" s="13">
        <f t="shared" si="39"/>
        <v>5345.9049999999997</v>
      </c>
    </row>
    <row r="424" spans="1:13">
      <c r="A424" s="2">
        <v>17834</v>
      </c>
      <c r="B424" s="2" t="s">
        <v>7637</v>
      </c>
      <c r="C424" s="62" t="s">
        <v>6392</v>
      </c>
      <c r="D424" s="2" t="s">
        <v>5362</v>
      </c>
      <c r="E424" s="2" t="s">
        <v>6717</v>
      </c>
      <c r="F424" s="2" t="s">
        <v>7742</v>
      </c>
      <c r="G424" s="2" t="s">
        <v>7644</v>
      </c>
      <c r="H424" s="13">
        <v>2711</v>
      </c>
      <c r="I424" s="13">
        <f t="shared" si="37"/>
        <v>1564.2469999999998</v>
      </c>
      <c r="J424" s="13">
        <v>3106</v>
      </c>
      <c r="K424" s="13">
        <f t="shared" si="38"/>
        <v>1792.1619999999998</v>
      </c>
      <c r="L424" s="13">
        <v>3106</v>
      </c>
      <c r="M424" s="13">
        <f t="shared" si="39"/>
        <v>1792.1619999999998</v>
      </c>
    </row>
    <row r="425" spans="1:13">
      <c r="A425" s="2">
        <v>17900</v>
      </c>
      <c r="B425" s="2" t="s">
        <v>7637</v>
      </c>
      <c r="C425" s="62" t="s">
        <v>6392</v>
      </c>
      <c r="D425" s="2" t="s">
        <v>7720</v>
      </c>
      <c r="E425" s="2" t="s">
        <v>6718</v>
      </c>
      <c r="F425" s="2" t="s">
        <v>7742</v>
      </c>
      <c r="G425" s="2"/>
      <c r="H425" s="13">
        <v>30357</v>
      </c>
      <c r="I425" s="13">
        <f t="shared" si="37"/>
        <v>17515.988999999998</v>
      </c>
      <c r="J425" s="13">
        <v>29343</v>
      </c>
      <c r="K425" s="13">
        <f t="shared" si="38"/>
        <v>16930.911</v>
      </c>
      <c r="L425" s="13">
        <v>33064</v>
      </c>
      <c r="M425" s="13">
        <f t="shared" si="39"/>
        <v>19077.928</v>
      </c>
    </row>
    <row r="426" spans="1:13">
      <c r="A426" s="2">
        <v>17977</v>
      </c>
      <c r="B426" s="2" t="s">
        <v>7637</v>
      </c>
      <c r="C426" s="62" t="s">
        <v>6392</v>
      </c>
      <c r="D426" s="2" t="s">
        <v>5365</v>
      </c>
      <c r="E426" s="2" t="s">
        <v>6721</v>
      </c>
      <c r="F426" s="2" t="s">
        <v>7742</v>
      </c>
      <c r="G426" s="2"/>
      <c r="H426" s="13">
        <v>636</v>
      </c>
      <c r="I426" s="13">
        <f t="shared" si="37"/>
        <v>366.97199999999998</v>
      </c>
      <c r="J426" s="13">
        <v>667</v>
      </c>
      <c r="K426" s="13">
        <f t="shared" si="38"/>
        <v>384.85899999999998</v>
      </c>
      <c r="L426" s="13">
        <v>734</v>
      </c>
      <c r="M426" s="13">
        <f t="shared" si="39"/>
        <v>423.51799999999997</v>
      </c>
    </row>
    <row r="427" spans="1:13">
      <c r="A427" s="2">
        <v>18055</v>
      </c>
      <c r="B427" s="2" t="s">
        <v>7637</v>
      </c>
      <c r="C427" s="62" t="s">
        <v>6392</v>
      </c>
      <c r="D427" s="2" t="s">
        <v>5366</v>
      </c>
      <c r="E427" s="2" t="s">
        <v>6722</v>
      </c>
      <c r="F427" s="2" t="s">
        <v>7742</v>
      </c>
      <c r="G427" s="2" t="s">
        <v>7733</v>
      </c>
      <c r="H427" s="13">
        <v>24255</v>
      </c>
      <c r="I427" s="13">
        <f t="shared" si="37"/>
        <v>13995.134999999998</v>
      </c>
      <c r="J427" s="13">
        <v>16703</v>
      </c>
      <c r="K427" s="13">
        <f t="shared" si="38"/>
        <v>9637.6309999999994</v>
      </c>
      <c r="L427" s="13">
        <v>19820</v>
      </c>
      <c r="M427" s="13">
        <f t="shared" si="39"/>
        <v>11436.14</v>
      </c>
    </row>
    <row r="428" spans="1:13">
      <c r="A428" s="2">
        <v>18056</v>
      </c>
      <c r="B428" s="2" t="s">
        <v>7637</v>
      </c>
      <c r="C428" s="62" t="s">
        <v>6392</v>
      </c>
      <c r="D428" s="2" t="s">
        <v>5367</v>
      </c>
      <c r="E428" s="2" t="s">
        <v>6723</v>
      </c>
      <c r="F428" s="2" t="s">
        <v>7742</v>
      </c>
      <c r="G428" s="2" t="s">
        <v>7733</v>
      </c>
      <c r="H428" s="13">
        <v>8879</v>
      </c>
      <c r="I428" s="13">
        <f t="shared" si="37"/>
        <v>5123.183</v>
      </c>
      <c r="J428" s="13">
        <v>6109</v>
      </c>
      <c r="K428" s="13">
        <f t="shared" si="38"/>
        <v>3524.8929999999996</v>
      </c>
      <c r="L428" s="13">
        <v>3417</v>
      </c>
      <c r="M428" s="13">
        <f t="shared" si="39"/>
        <v>1971.6089999999999</v>
      </c>
    </row>
    <row r="429" spans="1:13">
      <c r="A429" s="2">
        <v>18057</v>
      </c>
      <c r="B429" s="2" t="s">
        <v>7637</v>
      </c>
      <c r="C429" s="62" t="s">
        <v>6392</v>
      </c>
      <c r="D429" s="2" t="s">
        <v>5368</v>
      </c>
      <c r="E429" s="2" t="s">
        <v>6723</v>
      </c>
      <c r="F429" s="2" t="s">
        <v>7742</v>
      </c>
      <c r="G429" s="2" t="s">
        <v>7733</v>
      </c>
      <c r="H429" s="13">
        <v>2082</v>
      </c>
      <c r="I429" s="13">
        <f t="shared" si="37"/>
        <v>1201.3139999999999</v>
      </c>
      <c r="J429" s="13">
        <v>38</v>
      </c>
      <c r="K429" s="13">
        <f t="shared" si="38"/>
        <v>21.925999999999998</v>
      </c>
      <c r="L429" s="13">
        <v>17</v>
      </c>
      <c r="M429" s="13">
        <f t="shared" si="39"/>
        <v>9.8089999999999993</v>
      </c>
    </row>
    <row r="430" spans="1:13">
      <c r="A430" s="2">
        <v>18091</v>
      </c>
      <c r="B430" s="2" t="s">
        <v>7637</v>
      </c>
      <c r="C430" s="62" t="s">
        <v>6392</v>
      </c>
      <c r="D430" s="2" t="s">
        <v>5369</v>
      </c>
      <c r="E430" s="2" t="s">
        <v>6724</v>
      </c>
      <c r="F430" s="2" t="s">
        <v>7742</v>
      </c>
      <c r="G430" s="2"/>
      <c r="H430" s="13">
        <v>1213</v>
      </c>
      <c r="I430" s="13">
        <f t="shared" si="37"/>
        <v>699.90099999999995</v>
      </c>
      <c r="J430" s="13">
        <v>1102</v>
      </c>
      <c r="K430" s="13">
        <f t="shared" si="38"/>
        <v>635.85399999999993</v>
      </c>
      <c r="L430" s="13">
        <v>1232</v>
      </c>
      <c r="M430" s="13">
        <f t="shared" si="39"/>
        <v>710.86399999999992</v>
      </c>
    </row>
    <row r="431" spans="1:13">
      <c r="A431" s="2">
        <v>18100</v>
      </c>
      <c r="B431" s="2" t="s">
        <v>7637</v>
      </c>
      <c r="C431" s="62" t="s">
        <v>6392</v>
      </c>
      <c r="D431" s="2" t="s">
        <v>5370</v>
      </c>
      <c r="E431" s="2" t="s">
        <v>6725</v>
      </c>
      <c r="F431" s="2" t="s">
        <v>7742</v>
      </c>
      <c r="G431" s="2" t="s">
        <v>7733</v>
      </c>
      <c r="H431" s="13">
        <v>16442</v>
      </c>
      <c r="I431" s="13">
        <f t="shared" si="37"/>
        <v>9487.0339999999997</v>
      </c>
      <c r="J431" s="13">
        <v>6864</v>
      </c>
      <c r="K431" s="13">
        <f t="shared" si="38"/>
        <v>3960.5279999999998</v>
      </c>
      <c r="L431" s="13">
        <v>4820</v>
      </c>
      <c r="M431" s="13">
        <f t="shared" si="39"/>
        <v>2781.14</v>
      </c>
    </row>
    <row r="432" spans="1:13">
      <c r="A432" s="2">
        <v>18171</v>
      </c>
      <c r="B432" s="2" t="s">
        <v>7637</v>
      </c>
      <c r="C432" s="62" t="s">
        <v>6392</v>
      </c>
      <c r="D432" s="2" t="s">
        <v>5371</v>
      </c>
      <c r="E432" s="2" t="s">
        <v>6726</v>
      </c>
      <c r="F432" s="2" t="s">
        <v>5268</v>
      </c>
      <c r="G432" s="2" t="s">
        <v>7733</v>
      </c>
      <c r="H432" s="13">
        <v>50795</v>
      </c>
      <c r="I432" s="13">
        <f t="shared" si="37"/>
        <v>29308.714999999997</v>
      </c>
      <c r="J432" s="13">
        <v>40685</v>
      </c>
      <c r="K432" s="13">
        <f t="shared" si="38"/>
        <v>23475.244999999999</v>
      </c>
      <c r="L432" s="13">
        <v>9276</v>
      </c>
      <c r="M432" s="13">
        <f t="shared" si="39"/>
        <v>5352.2519999999995</v>
      </c>
    </row>
    <row r="433" spans="1:13">
      <c r="A433" s="2">
        <v>18271</v>
      </c>
      <c r="B433" s="2" t="s">
        <v>7637</v>
      </c>
      <c r="C433" s="62" t="s">
        <v>6392</v>
      </c>
      <c r="D433" s="2" t="s">
        <v>5372</v>
      </c>
      <c r="E433" s="2" t="s">
        <v>6727</v>
      </c>
      <c r="F433" s="2" t="s">
        <v>5268</v>
      </c>
      <c r="G433" s="2" t="s">
        <v>7191</v>
      </c>
      <c r="H433" s="13"/>
      <c r="I433" s="13">
        <f t="shared" si="37"/>
        <v>0</v>
      </c>
      <c r="J433" s="13"/>
      <c r="K433" s="13">
        <f t="shared" si="38"/>
        <v>0</v>
      </c>
      <c r="L433" s="13"/>
      <c r="M433" s="13">
        <f t="shared" si="39"/>
        <v>0</v>
      </c>
    </row>
    <row r="434" spans="1:13">
      <c r="A434" s="2">
        <v>18275</v>
      </c>
      <c r="B434" s="2" t="s">
        <v>7637</v>
      </c>
      <c r="C434" s="62" t="s">
        <v>6392</v>
      </c>
      <c r="D434" s="2" t="s">
        <v>5373</v>
      </c>
      <c r="E434" s="2" t="s">
        <v>6728</v>
      </c>
      <c r="F434" s="2" t="s">
        <v>5268</v>
      </c>
      <c r="G434" s="2"/>
      <c r="H434" s="13">
        <v>20043</v>
      </c>
      <c r="I434" s="13">
        <f t="shared" si="37"/>
        <v>11564.811</v>
      </c>
      <c r="J434" s="13">
        <v>19266</v>
      </c>
      <c r="K434" s="13">
        <f t="shared" si="38"/>
        <v>11116.482</v>
      </c>
      <c r="L434" s="13">
        <v>19295</v>
      </c>
      <c r="M434" s="13">
        <f t="shared" si="39"/>
        <v>11133.214999999998</v>
      </c>
    </row>
    <row r="435" spans="1:13">
      <c r="A435" s="2">
        <v>18358</v>
      </c>
      <c r="B435" s="2" t="s">
        <v>7637</v>
      </c>
      <c r="C435" s="62" t="s">
        <v>6392</v>
      </c>
      <c r="D435" s="2" t="s">
        <v>5375</v>
      </c>
      <c r="E435" s="2" t="s">
        <v>6730</v>
      </c>
      <c r="F435" s="2" t="s">
        <v>5268</v>
      </c>
      <c r="G435" s="2" t="s">
        <v>7204</v>
      </c>
      <c r="H435" s="13">
        <v>5297</v>
      </c>
      <c r="I435" s="13">
        <f t="shared" si="37"/>
        <v>3056.3689999999997</v>
      </c>
      <c r="J435" s="13">
        <v>3870</v>
      </c>
      <c r="K435" s="13">
        <f t="shared" si="38"/>
        <v>2232.9899999999998</v>
      </c>
      <c r="L435" s="13">
        <v>4218</v>
      </c>
      <c r="M435" s="13">
        <f t="shared" si="39"/>
        <v>2433.7859999999996</v>
      </c>
    </row>
    <row r="436" spans="1:13">
      <c r="A436" s="2">
        <v>18403</v>
      </c>
      <c r="B436" s="2" t="s">
        <v>7637</v>
      </c>
      <c r="C436" s="62" t="s">
        <v>6392</v>
      </c>
      <c r="D436" s="2" t="s">
        <v>5376</v>
      </c>
      <c r="E436" s="2" t="s">
        <v>6731</v>
      </c>
      <c r="F436" s="2" t="s">
        <v>5268</v>
      </c>
      <c r="G436" s="2"/>
      <c r="H436" s="13">
        <v>2024</v>
      </c>
      <c r="I436" s="13">
        <f t="shared" si="37"/>
        <v>1167.848</v>
      </c>
      <c r="J436" s="13">
        <v>2117</v>
      </c>
      <c r="K436" s="13">
        <f t="shared" si="38"/>
        <v>1221.509</v>
      </c>
      <c r="L436" s="13">
        <v>2574</v>
      </c>
      <c r="M436" s="13">
        <f t="shared" si="39"/>
        <v>1485.1979999999999</v>
      </c>
    </row>
    <row r="437" spans="1:13">
      <c r="A437" s="2">
        <v>18442</v>
      </c>
      <c r="B437" s="2" t="s">
        <v>7637</v>
      </c>
      <c r="C437" s="62" t="s">
        <v>6392</v>
      </c>
      <c r="D437" s="2" t="s">
        <v>5377</v>
      </c>
      <c r="E437" s="2" t="s">
        <v>6499</v>
      </c>
      <c r="F437" s="2" t="s">
        <v>5268</v>
      </c>
      <c r="G437" s="2" t="s">
        <v>7644</v>
      </c>
      <c r="H437" s="13">
        <v>3365</v>
      </c>
      <c r="I437" s="13">
        <f t="shared" si="37"/>
        <v>1941.6049999999998</v>
      </c>
      <c r="J437" s="13">
        <v>5090</v>
      </c>
      <c r="K437" s="13">
        <f t="shared" si="38"/>
        <v>2936.93</v>
      </c>
      <c r="L437" s="13">
        <v>5092</v>
      </c>
      <c r="M437" s="13">
        <f t="shared" si="39"/>
        <v>2938.0839999999998</v>
      </c>
    </row>
    <row r="438" spans="1:13">
      <c r="A438" s="2">
        <v>18491</v>
      </c>
      <c r="B438" s="2" t="s">
        <v>7637</v>
      </c>
      <c r="C438" s="62" t="s">
        <v>6392</v>
      </c>
      <c r="D438" s="2" t="s">
        <v>5378</v>
      </c>
      <c r="E438" s="2" t="s">
        <v>6732</v>
      </c>
      <c r="F438" s="2" t="s">
        <v>5268</v>
      </c>
      <c r="G438" s="2" t="s">
        <v>7204</v>
      </c>
      <c r="H438" s="13">
        <v>707</v>
      </c>
      <c r="I438" s="13">
        <f t="shared" si="37"/>
        <v>407.93899999999996</v>
      </c>
      <c r="J438" s="13">
        <v>1069</v>
      </c>
      <c r="K438" s="13">
        <f t="shared" si="38"/>
        <v>616.81299999999999</v>
      </c>
      <c r="L438" s="13"/>
      <c r="M438" s="13">
        <f t="shared" si="39"/>
        <v>0</v>
      </c>
    </row>
    <row r="439" spans="1:13">
      <c r="A439" s="2">
        <v>18604</v>
      </c>
      <c r="B439" s="2" t="s">
        <v>7637</v>
      </c>
      <c r="C439" s="62" t="s">
        <v>6392</v>
      </c>
      <c r="D439" s="2" t="s">
        <v>5379</v>
      </c>
      <c r="E439" s="2" t="s">
        <v>6733</v>
      </c>
      <c r="F439" s="2" t="s">
        <v>7742</v>
      </c>
      <c r="G439" s="2" t="s">
        <v>7733</v>
      </c>
      <c r="H439" s="13">
        <v>413</v>
      </c>
      <c r="I439" s="13">
        <f t="shared" si="37"/>
        <v>238.30099999999999</v>
      </c>
      <c r="J439" s="13">
        <v>425</v>
      </c>
      <c r="K439" s="13">
        <f t="shared" si="38"/>
        <v>245.22499999999999</v>
      </c>
      <c r="L439" s="13">
        <v>877</v>
      </c>
      <c r="M439" s="13">
        <f t="shared" si="39"/>
        <v>506.02899999999994</v>
      </c>
    </row>
    <row r="440" spans="1:13">
      <c r="A440" s="2">
        <v>18632</v>
      </c>
      <c r="B440" s="2" t="s">
        <v>5287</v>
      </c>
      <c r="C440" s="62" t="s">
        <v>6392</v>
      </c>
      <c r="D440" s="2" t="s">
        <v>5380</v>
      </c>
      <c r="E440" s="2" t="s">
        <v>6734</v>
      </c>
      <c r="F440" s="2" t="s">
        <v>7742</v>
      </c>
      <c r="G440" s="2" t="s">
        <v>7733</v>
      </c>
      <c r="H440" s="13"/>
      <c r="I440" s="13">
        <f t="shared" si="37"/>
        <v>0</v>
      </c>
      <c r="J440" s="13"/>
      <c r="K440" s="13">
        <f t="shared" si="38"/>
        <v>0</v>
      </c>
      <c r="L440" s="13">
        <v>96</v>
      </c>
      <c r="M440" s="13">
        <f t="shared" si="39"/>
        <v>55.391999999999996</v>
      </c>
    </row>
    <row r="441" spans="1:13">
      <c r="A441" s="2">
        <v>18646</v>
      </c>
      <c r="B441" s="2" t="s">
        <v>7637</v>
      </c>
      <c r="C441" s="62" t="s">
        <v>6392</v>
      </c>
      <c r="D441" s="2" t="s">
        <v>7720</v>
      </c>
      <c r="E441" s="2" t="s">
        <v>6735</v>
      </c>
      <c r="F441" s="2" t="s">
        <v>7742</v>
      </c>
      <c r="G441" s="2"/>
      <c r="H441" s="13">
        <v>1686</v>
      </c>
      <c r="I441" s="13">
        <f t="shared" si="37"/>
        <v>972.82199999999989</v>
      </c>
      <c r="J441" s="13">
        <v>1434</v>
      </c>
      <c r="K441" s="13">
        <f t="shared" si="38"/>
        <v>827.41799999999989</v>
      </c>
      <c r="L441" s="13">
        <v>1496</v>
      </c>
      <c r="M441" s="13">
        <f t="shared" si="39"/>
        <v>863.19199999999989</v>
      </c>
    </row>
    <row r="442" spans="1:13">
      <c r="A442" s="2">
        <v>18674</v>
      </c>
      <c r="B442" s="2" t="s">
        <v>7637</v>
      </c>
      <c r="C442" s="62" t="s">
        <v>6392</v>
      </c>
      <c r="D442" s="2" t="s">
        <v>5383</v>
      </c>
      <c r="E442" s="2" t="s">
        <v>6737</v>
      </c>
      <c r="F442" s="2" t="s">
        <v>7742</v>
      </c>
      <c r="G442" s="2" t="s">
        <v>7733</v>
      </c>
      <c r="H442" s="13">
        <v>16568</v>
      </c>
      <c r="I442" s="13">
        <f t="shared" si="37"/>
        <v>9559.735999999999</v>
      </c>
      <c r="J442" s="13">
        <v>7748</v>
      </c>
      <c r="K442" s="13">
        <f t="shared" si="38"/>
        <v>4470.5959999999995</v>
      </c>
      <c r="L442" s="13">
        <v>4302</v>
      </c>
      <c r="M442" s="13">
        <f t="shared" si="39"/>
        <v>2482.2539999999999</v>
      </c>
    </row>
    <row r="443" spans="1:13">
      <c r="A443" s="2">
        <v>18682</v>
      </c>
      <c r="B443" s="2" t="s">
        <v>7637</v>
      </c>
      <c r="C443" s="62" t="s">
        <v>6392</v>
      </c>
      <c r="D443" s="2" t="s">
        <v>5384</v>
      </c>
      <c r="E443" s="2" t="s">
        <v>6738</v>
      </c>
      <c r="F443" s="2" t="s">
        <v>7742</v>
      </c>
      <c r="G443" s="2" t="s">
        <v>7733</v>
      </c>
      <c r="H443" s="13">
        <v>9915</v>
      </c>
      <c r="I443" s="13">
        <f t="shared" si="37"/>
        <v>5720.9549999999999</v>
      </c>
      <c r="J443" s="13">
        <v>3400</v>
      </c>
      <c r="K443" s="13">
        <f t="shared" si="38"/>
        <v>1961.8</v>
      </c>
      <c r="L443" s="13">
        <v>2297</v>
      </c>
      <c r="M443" s="13">
        <f t="shared" si="39"/>
        <v>1325.3689999999999</v>
      </c>
    </row>
    <row r="444" spans="1:13">
      <c r="A444" s="2">
        <v>18690</v>
      </c>
      <c r="B444" s="2" t="s">
        <v>7637</v>
      </c>
      <c r="C444" s="62" t="s">
        <v>6392</v>
      </c>
      <c r="D444" s="2" t="s">
        <v>5385</v>
      </c>
      <c r="E444" s="2" t="s">
        <v>6739</v>
      </c>
      <c r="F444" s="2" t="s">
        <v>7742</v>
      </c>
      <c r="G444" s="2" t="s">
        <v>7733</v>
      </c>
      <c r="H444" s="13">
        <v>822</v>
      </c>
      <c r="I444" s="13">
        <f t="shared" si="37"/>
        <v>474.29399999999998</v>
      </c>
      <c r="J444" s="13">
        <v>786</v>
      </c>
      <c r="K444" s="13">
        <f t="shared" si="38"/>
        <v>453.52199999999999</v>
      </c>
      <c r="L444" s="13">
        <v>794</v>
      </c>
      <c r="M444" s="13">
        <f t="shared" si="39"/>
        <v>458.13799999999998</v>
      </c>
    </row>
    <row r="445" spans="1:13">
      <c r="A445" s="2">
        <v>18786</v>
      </c>
      <c r="B445" s="2" t="s">
        <v>7637</v>
      </c>
      <c r="C445" s="62" t="s">
        <v>6392</v>
      </c>
      <c r="D445" s="2" t="s">
        <v>5386</v>
      </c>
      <c r="E445" s="2" t="s">
        <v>6741</v>
      </c>
      <c r="F445" s="2" t="s">
        <v>7742</v>
      </c>
      <c r="G445" s="2" t="s">
        <v>7733</v>
      </c>
      <c r="H445" s="13"/>
      <c r="I445" s="13">
        <f t="shared" si="37"/>
        <v>0</v>
      </c>
      <c r="J445" s="13"/>
      <c r="K445" s="13">
        <f t="shared" si="38"/>
        <v>0</v>
      </c>
      <c r="L445" s="13">
        <v>83</v>
      </c>
      <c r="M445" s="13">
        <f t="shared" si="39"/>
        <v>47.890999999999998</v>
      </c>
    </row>
    <row r="446" spans="1:13">
      <c r="A446" s="2">
        <v>18806</v>
      </c>
      <c r="B446" s="2" t="s">
        <v>7637</v>
      </c>
      <c r="C446" s="62" t="s">
        <v>6392</v>
      </c>
      <c r="D446" s="2" t="s">
        <v>5387</v>
      </c>
      <c r="E446" s="2" t="s">
        <v>6742</v>
      </c>
      <c r="F446" s="2" t="s">
        <v>7742</v>
      </c>
      <c r="G446" s="2" t="s">
        <v>7644</v>
      </c>
      <c r="H446" s="13">
        <v>1184</v>
      </c>
      <c r="I446" s="13">
        <f t="shared" si="37"/>
        <v>683.16799999999989</v>
      </c>
      <c r="J446" s="13">
        <v>1502</v>
      </c>
      <c r="K446" s="13">
        <f t="shared" si="38"/>
        <v>866.65399999999988</v>
      </c>
      <c r="L446" s="13">
        <v>1533</v>
      </c>
      <c r="M446" s="13">
        <f t="shared" si="39"/>
        <v>884.54099999999994</v>
      </c>
    </row>
    <row r="447" spans="1:13">
      <c r="A447" s="2">
        <v>18863</v>
      </c>
      <c r="B447" s="2" t="s">
        <v>7637</v>
      </c>
      <c r="C447" s="62" t="s">
        <v>6392</v>
      </c>
      <c r="D447" s="2" t="s">
        <v>7720</v>
      </c>
      <c r="E447" s="2" t="s">
        <v>6640</v>
      </c>
      <c r="F447" s="2" t="s">
        <v>5300</v>
      </c>
      <c r="G447" s="2"/>
      <c r="H447" s="13">
        <v>19982</v>
      </c>
      <c r="I447" s="13">
        <f t="shared" si="37"/>
        <v>11529.614</v>
      </c>
      <c r="J447" s="13">
        <v>17912</v>
      </c>
      <c r="K447" s="13">
        <f t="shared" si="38"/>
        <v>10335.223999999998</v>
      </c>
      <c r="L447" s="13">
        <v>18610</v>
      </c>
      <c r="M447" s="13">
        <f t="shared" si="39"/>
        <v>10737.97</v>
      </c>
    </row>
    <row r="448" spans="1:13">
      <c r="A448" s="2">
        <v>19065</v>
      </c>
      <c r="B448" s="2" t="s">
        <v>7637</v>
      </c>
      <c r="C448" s="62" t="s">
        <v>6392</v>
      </c>
      <c r="D448" s="2" t="s">
        <v>5379</v>
      </c>
      <c r="E448" s="2" t="s">
        <v>6745</v>
      </c>
      <c r="F448" s="2" t="s">
        <v>7742</v>
      </c>
      <c r="G448" s="2" t="s">
        <v>7733</v>
      </c>
      <c r="H448" s="13">
        <v>16828</v>
      </c>
      <c r="I448" s="13">
        <f t="shared" si="37"/>
        <v>9709.7559999999994</v>
      </c>
      <c r="J448" s="13">
        <v>16228</v>
      </c>
      <c r="K448" s="13">
        <f t="shared" si="38"/>
        <v>9363.5559999999987</v>
      </c>
      <c r="L448" s="13">
        <v>16757</v>
      </c>
      <c r="M448" s="13">
        <f t="shared" si="39"/>
        <v>9668.7889999999989</v>
      </c>
    </row>
    <row r="449" spans="1:13">
      <c r="A449" s="2">
        <v>19227</v>
      </c>
      <c r="B449" s="2" t="s">
        <v>7637</v>
      </c>
      <c r="C449" s="62" t="s">
        <v>6392</v>
      </c>
      <c r="D449" s="2" t="s">
        <v>5389</v>
      </c>
      <c r="E449" s="2" t="s">
        <v>6746</v>
      </c>
      <c r="F449" s="2" t="s">
        <v>7716</v>
      </c>
      <c r="G449" s="2" t="s">
        <v>7204</v>
      </c>
      <c r="H449" s="13"/>
      <c r="I449" s="13">
        <f t="shared" si="37"/>
        <v>0</v>
      </c>
      <c r="J449" s="13"/>
      <c r="K449" s="13">
        <f t="shared" si="38"/>
        <v>0</v>
      </c>
      <c r="L449" s="13"/>
      <c r="M449" s="13">
        <f t="shared" si="39"/>
        <v>0</v>
      </c>
    </row>
    <row r="450" spans="1:13">
      <c r="A450" s="2">
        <v>19281</v>
      </c>
      <c r="B450" s="2" t="s">
        <v>7637</v>
      </c>
      <c r="C450" s="62" t="s">
        <v>6392</v>
      </c>
      <c r="D450" s="2" t="s">
        <v>7720</v>
      </c>
      <c r="E450" s="2" t="s">
        <v>6747</v>
      </c>
      <c r="F450" s="2" t="s">
        <v>7716</v>
      </c>
      <c r="G450" s="2"/>
      <c r="H450" s="13">
        <v>10277</v>
      </c>
      <c r="I450" s="13">
        <f t="shared" si="37"/>
        <v>5929.8289999999997</v>
      </c>
      <c r="J450" s="13">
        <v>10388</v>
      </c>
      <c r="K450" s="13">
        <f t="shared" si="38"/>
        <v>5993.8759999999993</v>
      </c>
      <c r="L450" s="13">
        <v>11195</v>
      </c>
      <c r="M450" s="13">
        <f t="shared" si="39"/>
        <v>6459.5149999999994</v>
      </c>
    </row>
    <row r="451" spans="1:13">
      <c r="A451" s="2">
        <v>19326</v>
      </c>
      <c r="B451" s="2" t="s">
        <v>7637</v>
      </c>
      <c r="C451" s="62" t="s">
        <v>6392</v>
      </c>
      <c r="D451" s="2" t="s">
        <v>7720</v>
      </c>
      <c r="E451" s="2" t="s">
        <v>6748</v>
      </c>
      <c r="F451" s="2" t="s">
        <v>7716</v>
      </c>
      <c r="G451" s="2"/>
      <c r="H451" s="13">
        <v>6906</v>
      </c>
      <c r="I451" s="13">
        <f t="shared" si="37"/>
        <v>3984.7619999999997</v>
      </c>
      <c r="J451" s="13">
        <v>6804</v>
      </c>
      <c r="K451" s="13">
        <f t="shared" si="38"/>
        <v>3925.9079999999999</v>
      </c>
      <c r="L451" s="13">
        <v>7934</v>
      </c>
      <c r="M451" s="13">
        <f t="shared" si="39"/>
        <v>4577.9179999999997</v>
      </c>
    </row>
    <row r="452" spans="1:13">
      <c r="A452" s="2">
        <v>19451</v>
      </c>
      <c r="B452" s="2" t="s">
        <v>7637</v>
      </c>
      <c r="C452" s="62" t="s">
        <v>6392</v>
      </c>
      <c r="D452" s="2" t="s">
        <v>5390</v>
      </c>
      <c r="E452" s="2" t="s">
        <v>6749</v>
      </c>
      <c r="F452" s="2" t="s">
        <v>5268</v>
      </c>
      <c r="G452" s="2" t="s">
        <v>7733</v>
      </c>
      <c r="H452" s="13">
        <v>59885</v>
      </c>
      <c r="I452" s="13">
        <f t="shared" si="37"/>
        <v>34553.644999999997</v>
      </c>
      <c r="J452" s="13">
        <v>58393</v>
      </c>
      <c r="K452" s="13">
        <f t="shared" si="38"/>
        <v>33692.760999999999</v>
      </c>
      <c r="L452" s="13">
        <v>69429</v>
      </c>
      <c r="M452" s="13">
        <f t="shared" si="39"/>
        <v>40060.532999999996</v>
      </c>
    </row>
    <row r="453" spans="1:13">
      <c r="A453" s="2">
        <v>19468</v>
      </c>
      <c r="B453" s="2" t="s">
        <v>7637</v>
      </c>
      <c r="C453" s="62" t="s">
        <v>6392</v>
      </c>
      <c r="D453" s="2" t="s">
        <v>5391</v>
      </c>
      <c r="E453" s="2" t="s">
        <v>6750</v>
      </c>
      <c r="F453" s="2" t="s">
        <v>5268</v>
      </c>
      <c r="G453" s="2" t="s">
        <v>7733</v>
      </c>
      <c r="H453" s="13">
        <v>25204</v>
      </c>
      <c r="I453" s="13">
        <f t="shared" si="37"/>
        <v>14542.707999999999</v>
      </c>
      <c r="J453" s="13">
        <v>49251</v>
      </c>
      <c r="K453" s="13">
        <f t="shared" si="38"/>
        <v>28417.826999999997</v>
      </c>
      <c r="L453" s="13">
        <v>44171</v>
      </c>
      <c r="M453" s="13">
        <f t="shared" si="39"/>
        <v>25486.666999999998</v>
      </c>
    </row>
    <row r="454" spans="1:13">
      <c r="A454" s="2">
        <v>19482</v>
      </c>
      <c r="B454" s="2" t="s">
        <v>7637</v>
      </c>
      <c r="C454" s="62" t="s">
        <v>6392</v>
      </c>
      <c r="D454" s="2" t="s">
        <v>5392</v>
      </c>
      <c r="E454" s="2" t="s">
        <v>6751</v>
      </c>
      <c r="F454" s="2" t="s">
        <v>5268</v>
      </c>
      <c r="G454" s="2" t="s">
        <v>7733</v>
      </c>
      <c r="H454" s="13">
        <v>7331</v>
      </c>
      <c r="I454" s="13">
        <f t="shared" si="37"/>
        <v>4229.9870000000001</v>
      </c>
      <c r="J454" s="13">
        <v>5557</v>
      </c>
      <c r="K454" s="13">
        <f t="shared" si="38"/>
        <v>3206.3889999999997</v>
      </c>
      <c r="L454" s="13">
        <v>26787</v>
      </c>
      <c r="M454" s="13">
        <f t="shared" si="39"/>
        <v>15456.098999999998</v>
      </c>
    </row>
    <row r="455" spans="1:13">
      <c r="A455" s="2">
        <v>19687</v>
      </c>
      <c r="B455" s="2" t="s">
        <v>7637</v>
      </c>
      <c r="C455" s="62" t="s">
        <v>6392</v>
      </c>
      <c r="D455" s="2" t="s">
        <v>7720</v>
      </c>
      <c r="E455" s="2" t="s">
        <v>6754</v>
      </c>
      <c r="F455" s="2" t="s">
        <v>7639</v>
      </c>
      <c r="G455" s="2"/>
      <c r="H455" s="13">
        <v>5518</v>
      </c>
      <c r="I455" s="13">
        <f t="shared" si="37"/>
        <v>3183.886</v>
      </c>
      <c r="J455" s="13">
        <v>4952</v>
      </c>
      <c r="K455" s="13">
        <f t="shared" si="38"/>
        <v>2857.3039999999996</v>
      </c>
      <c r="L455" s="13">
        <v>5655</v>
      </c>
      <c r="M455" s="13">
        <f t="shared" si="39"/>
        <v>3262.9349999999999</v>
      </c>
    </row>
    <row r="456" spans="1:13">
      <c r="A456" s="2">
        <v>20047</v>
      </c>
      <c r="B456" s="2" t="s">
        <v>7637</v>
      </c>
      <c r="C456" s="62" t="s">
        <v>6392</v>
      </c>
      <c r="D456" s="2" t="s">
        <v>5395</v>
      </c>
      <c r="E456" s="2" t="s">
        <v>6756</v>
      </c>
      <c r="F456" s="2" t="s">
        <v>5331</v>
      </c>
      <c r="G456" s="2" t="s">
        <v>7733</v>
      </c>
      <c r="H456" s="13">
        <v>17</v>
      </c>
      <c r="I456" s="13">
        <f t="shared" si="37"/>
        <v>9.8089999999999993</v>
      </c>
      <c r="J456" s="13"/>
      <c r="K456" s="13">
        <f t="shared" si="38"/>
        <v>0</v>
      </c>
      <c r="L456" s="13">
        <v>1</v>
      </c>
      <c r="M456" s="13">
        <f t="shared" si="39"/>
        <v>0.57699999999999996</v>
      </c>
    </row>
    <row r="457" spans="1:13">
      <c r="A457" s="2">
        <v>20061</v>
      </c>
      <c r="B457" s="2" t="s">
        <v>7637</v>
      </c>
      <c r="C457" s="62" t="s">
        <v>6392</v>
      </c>
      <c r="D457" s="2" t="s">
        <v>5396</v>
      </c>
      <c r="E457" s="2" t="s">
        <v>6757</v>
      </c>
      <c r="F457" s="2" t="s">
        <v>5331</v>
      </c>
      <c r="G457" s="2" t="s">
        <v>7733</v>
      </c>
      <c r="H457" s="13">
        <v>1755</v>
      </c>
      <c r="I457" s="13">
        <f t="shared" si="37"/>
        <v>1012.6349999999999</v>
      </c>
      <c r="J457" s="13">
        <v>3187</v>
      </c>
      <c r="K457" s="13">
        <f t="shared" si="38"/>
        <v>1838.8989999999999</v>
      </c>
      <c r="L457" s="13">
        <v>3926</v>
      </c>
      <c r="M457" s="13">
        <f t="shared" si="39"/>
        <v>2265.3019999999997</v>
      </c>
    </row>
    <row r="458" spans="1:13">
      <c r="A458" s="2">
        <v>20267</v>
      </c>
      <c r="B458" s="2" t="s">
        <v>7637</v>
      </c>
      <c r="C458" s="62" t="s">
        <v>6392</v>
      </c>
      <c r="D458" s="2" t="s">
        <v>7653</v>
      </c>
      <c r="E458" s="2" t="s">
        <v>6758</v>
      </c>
      <c r="F458" s="2" t="s">
        <v>5331</v>
      </c>
      <c r="G458" s="2" t="s">
        <v>7644</v>
      </c>
      <c r="H458" s="13">
        <v>214</v>
      </c>
      <c r="I458" s="13">
        <f t="shared" si="37"/>
        <v>123.47799999999999</v>
      </c>
      <c r="J458" s="13">
        <v>203</v>
      </c>
      <c r="K458" s="13">
        <f t="shared" si="38"/>
        <v>117.13099999999999</v>
      </c>
      <c r="L458" s="13">
        <v>171</v>
      </c>
      <c r="M458" s="13">
        <f t="shared" si="39"/>
        <v>98.666999999999987</v>
      </c>
    </row>
    <row r="459" spans="1:13">
      <c r="A459" s="2">
        <v>20278</v>
      </c>
      <c r="B459" s="2" t="s">
        <v>7637</v>
      </c>
      <c r="C459" s="62" t="s">
        <v>6392</v>
      </c>
      <c r="D459" s="2" t="s">
        <v>7720</v>
      </c>
      <c r="E459" s="2" t="s">
        <v>6759</v>
      </c>
      <c r="F459" s="2" t="s">
        <v>5331</v>
      </c>
      <c r="G459" s="2"/>
      <c r="H459" s="13">
        <v>23179</v>
      </c>
      <c r="I459" s="13">
        <f t="shared" si="37"/>
        <v>13374.282999999999</v>
      </c>
      <c r="J459" s="13">
        <v>22760</v>
      </c>
      <c r="K459" s="13">
        <f t="shared" si="38"/>
        <v>13132.519999999999</v>
      </c>
      <c r="L459" s="13">
        <v>24876</v>
      </c>
      <c r="M459" s="13">
        <f t="shared" si="39"/>
        <v>14353.451999999999</v>
      </c>
    </row>
    <row r="460" spans="1:13">
      <c r="A460" s="2">
        <v>20297</v>
      </c>
      <c r="B460" s="2" t="s">
        <v>7637</v>
      </c>
      <c r="C460" s="62" t="s">
        <v>6392</v>
      </c>
      <c r="D460" s="2" t="s">
        <v>5298</v>
      </c>
      <c r="E460" s="2" t="s">
        <v>6760</v>
      </c>
      <c r="F460" s="2" t="s">
        <v>5331</v>
      </c>
      <c r="G460" s="2" t="s">
        <v>7644</v>
      </c>
      <c r="H460" s="13">
        <v>18706</v>
      </c>
      <c r="I460" s="13">
        <f t="shared" si="37"/>
        <v>10793.361999999999</v>
      </c>
      <c r="J460" s="13">
        <v>21518</v>
      </c>
      <c r="K460" s="13">
        <f t="shared" si="38"/>
        <v>12415.885999999999</v>
      </c>
      <c r="L460" s="13">
        <v>18636</v>
      </c>
      <c r="M460" s="13">
        <f t="shared" si="39"/>
        <v>10752.972</v>
      </c>
    </row>
    <row r="461" spans="1:13">
      <c r="A461" s="2">
        <v>20464</v>
      </c>
      <c r="B461" s="2" t="s">
        <v>7637</v>
      </c>
      <c r="C461" s="62" t="s">
        <v>6392</v>
      </c>
      <c r="D461" s="2" t="s">
        <v>7720</v>
      </c>
      <c r="E461" s="2" t="s">
        <v>6765</v>
      </c>
      <c r="F461" s="2" t="s">
        <v>5331</v>
      </c>
      <c r="G461" s="2"/>
      <c r="H461" s="13">
        <v>1147</v>
      </c>
      <c r="I461" s="13">
        <f t="shared" si="37"/>
        <v>661.81899999999996</v>
      </c>
      <c r="J461" s="13">
        <v>1113</v>
      </c>
      <c r="K461" s="13">
        <f t="shared" si="38"/>
        <v>642.20099999999991</v>
      </c>
      <c r="L461" s="13">
        <v>1286</v>
      </c>
      <c r="M461" s="13">
        <f t="shared" si="39"/>
        <v>742.02199999999993</v>
      </c>
    </row>
    <row r="462" spans="1:13">
      <c r="A462" s="2">
        <v>20511</v>
      </c>
      <c r="B462" s="2"/>
      <c r="C462" s="62" t="s">
        <v>6392</v>
      </c>
      <c r="D462" s="2" t="s">
        <v>7637</v>
      </c>
      <c r="E462" s="2" t="s">
        <v>6766</v>
      </c>
      <c r="F462" s="2" t="s">
        <v>5331</v>
      </c>
      <c r="G462" s="2" t="s">
        <v>7204</v>
      </c>
      <c r="H462" s="13">
        <v>2072</v>
      </c>
      <c r="I462" s="13">
        <f t="shared" si="37"/>
        <v>1195.5439999999999</v>
      </c>
      <c r="J462" s="13">
        <v>1582</v>
      </c>
      <c r="K462" s="13">
        <f t="shared" si="38"/>
        <v>912.81399999999996</v>
      </c>
      <c r="L462" s="13">
        <v>1253</v>
      </c>
      <c r="M462" s="13">
        <f t="shared" si="39"/>
        <v>722.98099999999999</v>
      </c>
    </row>
    <row r="463" spans="1:13">
      <c r="A463" s="2">
        <v>20528</v>
      </c>
      <c r="B463" s="2" t="s">
        <v>5287</v>
      </c>
      <c r="C463" s="62" t="s">
        <v>6392</v>
      </c>
      <c r="D463" s="2" t="s">
        <v>5400</v>
      </c>
      <c r="E463" s="2" t="s">
        <v>6768</v>
      </c>
      <c r="F463" s="2" t="s">
        <v>5331</v>
      </c>
      <c r="G463" s="2" t="s">
        <v>7733</v>
      </c>
      <c r="H463" s="13">
        <v>49403</v>
      </c>
      <c r="I463" s="13">
        <f t="shared" si="37"/>
        <v>28505.530999999999</v>
      </c>
      <c r="J463" s="13">
        <v>51856</v>
      </c>
      <c r="K463" s="13">
        <f t="shared" si="38"/>
        <v>29920.911999999997</v>
      </c>
      <c r="L463" s="13">
        <v>45011</v>
      </c>
      <c r="M463" s="13">
        <f t="shared" si="39"/>
        <v>25971.346999999998</v>
      </c>
    </row>
    <row r="464" spans="1:13">
      <c r="A464" s="2">
        <v>20543</v>
      </c>
      <c r="B464" s="2" t="s">
        <v>7637</v>
      </c>
      <c r="C464" s="62" t="s">
        <v>6392</v>
      </c>
      <c r="D464" s="2" t="s">
        <v>7720</v>
      </c>
      <c r="E464" s="2" t="s">
        <v>6769</v>
      </c>
      <c r="F464" s="2" t="s">
        <v>5331</v>
      </c>
      <c r="G464" s="2"/>
      <c r="H464" s="13">
        <v>11627</v>
      </c>
      <c r="I464" s="13">
        <f t="shared" si="37"/>
        <v>6708.7789999999995</v>
      </c>
      <c r="J464" s="13">
        <v>11251</v>
      </c>
      <c r="K464" s="13">
        <f t="shared" si="38"/>
        <v>6491.8269999999993</v>
      </c>
      <c r="L464" s="13">
        <v>13779</v>
      </c>
      <c r="M464" s="13">
        <f t="shared" si="39"/>
        <v>7950.4829999999993</v>
      </c>
    </row>
    <row r="465" spans="1:13">
      <c r="A465" s="2">
        <v>20750</v>
      </c>
      <c r="B465" s="2" t="s">
        <v>7637</v>
      </c>
      <c r="C465" s="62" t="s">
        <v>6392</v>
      </c>
      <c r="D465" s="2" t="s">
        <v>5401</v>
      </c>
      <c r="E465" s="2" t="s">
        <v>6770</v>
      </c>
      <c r="F465" s="2" t="s">
        <v>7639</v>
      </c>
      <c r="G465" s="2" t="s">
        <v>7733</v>
      </c>
      <c r="H465" s="13">
        <v>359</v>
      </c>
      <c r="I465" s="13">
        <f t="shared" si="37"/>
        <v>207.14299999999997</v>
      </c>
      <c r="J465" s="13">
        <v>161</v>
      </c>
      <c r="K465" s="13">
        <f t="shared" si="38"/>
        <v>92.896999999999991</v>
      </c>
      <c r="L465" s="13">
        <v>172</v>
      </c>
      <c r="M465" s="13">
        <f t="shared" si="39"/>
        <v>99.244</v>
      </c>
    </row>
    <row r="466" spans="1:13">
      <c r="A466" s="2">
        <v>20764</v>
      </c>
      <c r="B466" s="2" t="s">
        <v>5287</v>
      </c>
      <c r="C466" s="62" t="s">
        <v>6392</v>
      </c>
      <c r="D466" s="2" t="s">
        <v>5402</v>
      </c>
      <c r="E466" s="2" t="s">
        <v>6771</v>
      </c>
      <c r="F466" s="2" t="s">
        <v>5321</v>
      </c>
      <c r="G466" s="2" t="s">
        <v>7733</v>
      </c>
      <c r="H466" s="13">
        <v>34463</v>
      </c>
      <c r="I466" s="13">
        <f t="shared" si="37"/>
        <v>19885.150999999998</v>
      </c>
      <c r="J466" s="13">
        <v>33014</v>
      </c>
      <c r="K466" s="13">
        <f t="shared" si="38"/>
        <v>19049.077999999998</v>
      </c>
      <c r="L466" s="13">
        <v>31506</v>
      </c>
      <c r="M466" s="13">
        <f t="shared" si="39"/>
        <v>18178.962</v>
      </c>
    </row>
    <row r="467" spans="1:13">
      <c r="A467" s="2">
        <v>20769</v>
      </c>
      <c r="B467" s="2" t="s">
        <v>5403</v>
      </c>
      <c r="C467" s="62" t="s">
        <v>6392</v>
      </c>
      <c r="D467" s="2" t="s">
        <v>5404</v>
      </c>
      <c r="E467" s="2" t="s">
        <v>6772</v>
      </c>
      <c r="F467" s="2" t="s">
        <v>7639</v>
      </c>
      <c r="G467" s="2"/>
      <c r="H467" s="13">
        <v>76</v>
      </c>
      <c r="I467" s="13">
        <f t="shared" si="37"/>
        <v>43.851999999999997</v>
      </c>
      <c r="J467" s="13">
        <v>1925</v>
      </c>
      <c r="K467" s="13">
        <f t="shared" si="38"/>
        <v>1110.7249999999999</v>
      </c>
      <c r="L467" s="13">
        <v>1272</v>
      </c>
      <c r="M467" s="13">
        <f t="shared" si="39"/>
        <v>733.94399999999996</v>
      </c>
    </row>
    <row r="468" spans="1:13">
      <c r="A468" s="2">
        <v>20776</v>
      </c>
      <c r="B468" s="2"/>
      <c r="C468" s="62" t="s">
        <v>6392</v>
      </c>
      <c r="D468" s="2" t="s">
        <v>5405</v>
      </c>
      <c r="E468" s="2" t="s">
        <v>6773</v>
      </c>
      <c r="F468" s="2" t="s">
        <v>7639</v>
      </c>
      <c r="G468" s="2"/>
      <c r="H468" s="13">
        <v>11045</v>
      </c>
      <c r="I468" s="13">
        <f t="shared" si="37"/>
        <v>6372.9649999999992</v>
      </c>
      <c r="J468" s="13">
        <v>8809</v>
      </c>
      <c r="K468" s="13">
        <f t="shared" si="38"/>
        <v>5082.7929999999997</v>
      </c>
      <c r="L468" s="13">
        <v>8265</v>
      </c>
      <c r="M468" s="13">
        <f t="shared" si="39"/>
        <v>4768.9049999999997</v>
      </c>
    </row>
    <row r="469" spans="1:13">
      <c r="A469" s="2">
        <v>20927</v>
      </c>
      <c r="B469" s="2" t="s">
        <v>7637</v>
      </c>
      <c r="C469" s="62" t="s">
        <v>6392</v>
      </c>
      <c r="D469" s="2" t="s">
        <v>5410</v>
      </c>
      <c r="E469" s="2" t="s">
        <v>6777</v>
      </c>
      <c r="F469" s="2" t="s">
        <v>7639</v>
      </c>
      <c r="G469" s="2" t="s">
        <v>7263</v>
      </c>
      <c r="H469" s="13">
        <v>1672</v>
      </c>
      <c r="I469" s="13">
        <f t="shared" si="37"/>
        <v>964.74399999999991</v>
      </c>
      <c r="J469" s="13">
        <v>1469</v>
      </c>
      <c r="K469" s="13">
        <f t="shared" si="38"/>
        <v>847.61299999999994</v>
      </c>
      <c r="L469" s="13">
        <v>1471</v>
      </c>
      <c r="M469" s="13">
        <f t="shared" si="39"/>
        <v>848.76699999999994</v>
      </c>
    </row>
    <row r="470" spans="1:13">
      <c r="A470" s="2">
        <v>20967</v>
      </c>
      <c r="B470" s="2" t="s">
        <v>7637</v>
      </c>
      <c r="C470" s="62" t="s">
        <v>6392</v>
      </c>
      <c r="D470" s="2" t="s">
        <v>7720</v>
      </c>
      <c r="E470" s="2" t="s">
        <v>6778</v>
      </c>
      <c r="F470" s="2" t="s">
        <v>7639</v>
      </c>
      <c r="G470" s="2"/>
      <c r="H470" s="13">
        <v>3579</v>
      </c>
      <c r="I470" s="13">
        <f t="shared" si="37"/>
        <v>2065.0829999999996</v>
      </c>
      <c r="J470" s="13">
        <v>3453</v>
      </c>
      <c r="K470" s="13">
        <f t="shared" si="38"/>
        <v>1992.3809999999999</v>
      </c>
      <c r="L470" s="13">
        <v>4781</v>
      </c>
      <c r="M470" s="13">
        <f t="shared" si="39"/>
        <v>2758.6369999999997</v>
      </c>
    </row>
    <row r="471" spans="1:13">
      <c r="A471" s="2">
        <v>21001</v>
      </c>
      <c r="B471" s="2" t="s">
        <v>7637</v>
      </c>
      <c r="C471" s="62" t="s">
        <v>6392</v>
      </c>
      <c r="D471" s="2" t="s">
        <v>7720</v>
      </c>
      <c r="E471" s="2" t="s">
        <v>6779</v>
      </c>
      <c r="F471" s="2" t="s">
        <v>7639</v>
      </c>
      <c r="G471" s="2"/>
      <c r="H471" s="13">
        <v>3579</v>
      </c>
      <c r="I471" s="13">
        <f t="shared" ref="I471:I534" si="40">H471*0.577</f>
        <v>2065.0829999999996</v>
      </c>
      <c r="J471" s="13">
        <v>3238</v>
      </c>
      <c r="K471" s="13">
        <f t="shared" ref="K471:K534" si="41">J471*0.577</f>
        <v>1868.3259999999998</v>
      </c>
      <c r="L471" s="13">
        <v>4040</v>
      </c>
      <c r="M471" s="13">
        <f t="shared" ref="M471:M534" si="42">L471*0.577</f>
        <v>2331.08</v>
      </c>
    </row>
    <row r="472" spans="1:13">
      <c r="A472" s="2">
        <v>21023</v>
      </c>
      <c r="B472" s="2" t="s">
        <v>7637</v>
      </c>
      <c r="C472" s="62" t="s">
        <v>6392</v>
      </c>
      <c r="D472" s="2" t="s">
        <v>7720</v>
      </c>
      <c r="E472" s="2" t="s">
        <v>6780</v>
      </c>
      <c r="F472" s="2" t="s">
        <v>7639</v>
      </c>
      <c r="G472" s="2"/>
      <c r="H472" s="13">
        <v>8621</v>
      </c>
      <c r="I472" s="13">
        <f t="shared" si="40"/>
        <v>4974.317</v>
      </c>
      <c r="J472" s="13">
        <v>7699</v>
      </c>
      <c r="K472" s="13">
        <f t="shared" si="41"/>
        <v>4442.3229999999994</v>
      </c>
      <c r="L472" s="13">
        <v>10342</v>
      </c>
      <c r="M472" s="13">
        <f t="shared" si="42"/>
        <v>5967.3339999999998</v>
      </c>
    </row>
    <row r="473" spans="1:13">
      <c r="A473" s="2">
        <v>21047</v>
      </c>
      <c r="B473" s="2" t="s">
        <v>7637</v>
      </c>
      <c r="C473" s="62" t="s">
        <v>6392</v>
      </c>
      <c r="D473" s="2" t="s">
        <v>7720</v>
      </c>
      <c r="E473" s="2" t="s">
        <v>6781</v>
      </c>
      <c r="F473" s="2" t="s">
        <v>7639</v>
      </c>
      <c r="G473" s="2"/>
      <c r="H473" s="13">
        <v>2055</v>
      </c>
      <c r="I473" s="13">
        <f t="shared" si="40"/>
        <v>1185.7349999999999</v>
      </c>
      <c r="J473" s="13">
        <v>1900</v>
      </c>
      <c r="K473" s="13">
        <f t="shared" si="41"/>
        <v>1096.3</v>
      </c>
      <c r="L473" s="13">
        <v>2896</v>
      </c>
      <c r="M473" s="13">
        <f t="shared" si="42"/>
        <v>1670.992</v>
      </c>
    </row>
    <row r="474" spans="1:13">
      <c r="A474" s="2">
        <v>21055</v>
      </c>
      <c r="B474" s="2" t="s">
        <v>7637</v>
      </c>
      <c r="C474" s="62" t="s">
        <v>6392</v>
      </c>
      <c r="D474" s="2" t="s">
        <v>5411</v>
      </c>
      <c r="E474" s="2" t="s">
        <v>6782</v>
      </c>
      <c r="F474" s="2" t="s">
        <v>7639</v>
      </c>
      <c r="G474" s="2"/>
      <c r="H474" s="13">
        <v>700</v>
      </c>
      <c r="I474" s="13">
        <f t="shared" si="40"/>
        <v>403.9</v>
      </c>
      <c r="J474" s="13">
        <v>700</v>
      </c>
      <c r="K474" s="13">
        <f t="shared" si="41"/>
        <v>403.9</v>
      </c>
      <c r="L474" s="13">
        <v>700</v>
      </c>
      <c r="M474" s="13">
        <f t="shared" si="42"/>
        <v>403.9</v>
      </c>
    </row>
    <row r="475" spans="1:13">
      <c r="A475" s="2">
        <v>21111</v>
      </c>
      <c r="B475" s="2" t="s">
        <v>7637</v>
      </c>
      <c r="C475" s="62" t="s">
        <v>6392</v>
      </c>
      <c r="D475" s="2" t="s">
        <v>5412</v>
      </c>
      <c r="E475" s="2" t="s">
        <v>6777</v>
      </c>
      <c r="F475" s="2" t="s">
        <v>7639</v>
      </c>
      <c r="G475" s="2"/>
      <c r="H475" s="13">
        <v>1752</v>
      </c>
      <c r="I475" s="13">
        <f t="shared" si="40"/>
        <v>1010.9039999999999</v>
      </c>
      <c r="J475" s="13">
        <v>1752</v>
      </c>
      <c r="K475" s="13">
        <f t="shared" si="41"/>
        <v>1010.9039999999999</v>
      </c>
      <c r="L475" s="13">
        <v>1752</v>
      </c>
      <c r="M475" s="13">
        <f t="shared" si="42"/>
        <v>1010.9039999999999</v>
      </c>
    </row>
    <row r="476" spans="1:13">
      <c r="A476" s="2">
        <v>21121</v>
      </c>
      <c r="B476" s="2" t="s">
        <v>7637</v>
      </c>
      <c r="C476" s="62" t="s">
        <v>6392</v>
      </c>
      <c r="D476" s="2" t="s">
        <v>5413</v>
      </c>
      <c r="E476" s="2" t="s">
        <v>6783</v>
      </c>
      <c r="F476" s="2" t="s">
        <v>7639</v>
      </c>
      <c r="G476" s="2"/>
      <c r="H476" s="13">
        <v>3676</v>
      </c>
      <c r="I476" s="13">
        <f t="shared" si="40"/>
        <v>2121.0519999999997</v>
      </c>
      <c r="J476" s="13">
        <v>3424</v>
      </c>
      <c r="K476" s="13">
        <f t="shared" si="41"/>
        <v>1975.6479999999999</v>
      </c>
      <c r="L476" s="13">
        <v>4394</v>
      </c>
      <c r="M476" s="13">
        <f t="shared" si="42"/>
        <v>2535.3379999999997</v>
      </c>
    </row>
    <row r="477" spans="1:13">
      <c r="A477" s="2">
        <v>21146</v>
      </c>
      <c r="B477" s="2" t="s">
        <v>7637</v>
      </c>
      <c r="C477" s="62" t="s">
        <v>6392</v>
      </c>
      <c r="D477" s="2" t="s">
        <v>5301</v>
      </c>
      <c r="E477" s="2" t="s">
        <v>6784</v>
      </c>
      <c r="F477" s="2" t="s">
        <v>7639</v>
      </c>
      <c r="G477" s="2" t="s">
        <v>7644</v>
      </c>
      <c r="H477" s="13">
        <v>1410</v>
      </c>
      <c r="I477" s="13">
        <f t="shared" si="40"/>
        <v>813.56999999999994</v>
      </c>
      <c r="J477" s="13">
        <v>1397</v>
      </c>
      <c r="K477" s="13">
        <f t="shared" si="41"/>
        <v>806.06899999999996</v>
      </c>
      <c r="L477" s="13">
        <v>1667</v>
      </c>
      <c r="M477" s="13">
        <f t="shared" si="42"/>
        <v>961.85899999999992</v>
      </c>
    </row>
    <row r="478" spans="1:13">
      <c r="A478" s="2">
        <v>21163</v>
      </c>
      <c r="B478" s="2" t="s">
        <v>7637</v>
      </c>
      <c r="C478" s="62" t="s">
        <v>6392</v>
      </c>
      <c r="D478" s="2" t="s">
        <v>5401</v>
      </c>
      <c r="E478" s="2" t="s">
        <v>6785</v>
      </c>
      <c r="F478" s="2" t="s">
        <v>7639</v>
      </c>
      <c r="G478" s="2" t="s">
        <v>7733</v>
      </c>
      <c r="H478" s="13">
        <v>3918</v>
      </c>
      <c r="I478" s="13">
        <f t="shared" si="40"/>
        <v>2260.6859999999997</v>
      </c>
      <c r="J478" s="13">
        <v>3721</v>
      </c>
      <c r="K478" s="13">
        <f t="shared" si="41"/>
        <v>2147.0169999999998</v>
      </c>
      <c r="L478" s="13">
        <v>3742</v>
      </c>
      <c r="M478" s="13">
        <f t="shared" si="42"/>
        <v>2159.134</v>
      </c>
    </row>
    <row r="479" spans="1:13">
      <c r="A479" s="2">
        <v>21164</v>
      </c>
      <c r="B479" s="2" t="s">
        <v>7643</v>
      </c>
      <c r="C479" s="62" t="s">
        <v>6392</v>
      </c>
      <c r="D479" s="2" t="s">
        <v>5414</v>
      </c>
      <c r="E479" s="2" t="s">
        <v>6785</v>
      </c>
      <c r="F479" s="2" t="s">
        <v>7639</v>
      </c>
      <c r="G479" s="2" t="s">
        <v>7644</v>
      </c>
      <c r="H479" s="13">
        <v>1086</v>
      </c>
      <c r="I479" s="13">
        <f t="shared" si="40"/>
        <v>626.62199999999996</v>
      </c>
      <c r="J479" s="13">
        <v>1036</v>
      </c>
      <c r="K479" s="13">
        <f t="shared" si="41"/>
        <v>597.77199999999993</v>
      </c>
      <c r="L479" s="13">
        <v>1194</v>
      </c>
      <c r="M479" s="13">
        <f t="shared" si="42"/>
        <v>688.93799999999999</v>
      </c>
    </row>
    <row r="480" spans="1:13">
      <c r="A480" s="2">
        <v>21198</v>
      </c>
      <c r="B480" s="2" t="s">
        <v>7637</v>
      </c>
      <c r="C480" s="62" t="s">
        <v>6392</v>
      </c>
      <c r="D480" s="2" t="s">
        <v>7720</v>
      </c>
      <c r="E480" s="2" t="s">
        <v>6786</v>
      </c>
      <c r="F480" s="2" t="s">
        <v>7639</v>
      </c>
      <c r="G480" s="2"/>
      <c r="H480" s="13">
        <v>4806</v>
      </c>
      <c r="I480" s="13">
        <f t="shared" si="40"/>
        <v>2773.0619999999999</v>
      </c>
      <c r="J480" s="13">
        <v>4722</v>
      </c>
      <c r="K480" s="13">
        <f t="shared" si="41"/>
        <v>2724.5939999999996</v>
      </c>
      <c r="L480" s="13">
        <v>6615</v>
      </c>
      <c r="M480" s="13">
        <f t="shared" si="42"/>
        <v>3816.8549999999996</v>
      </c>
    </row>
    <row r="481" spans="1:13">
      <c r="A481" s="2">
        <v>21234</v>
      </c>
      <c r="B481" s="2" t="s">
        <v>7637</v>
      </c>
      <c r="C481" s="62" t="s">
        <v>6392</v>
      </c>
      <c r="D481" s="2" t="s">
        <v>5301</v>
      </c>
      <c r="E481" s="2" t="s">
        <v>6787</v>
      </c>
      <c r="F481" s="2" t="s">
        <v>7639</v>
      </c>
      <c r="G481" s="2" t="s">
        <v>7644</v>
      </c>
      <c r="H481" s="13">
        <v>223</v>
      </c>
      <c r="I481" s="13">
        <f t="shared" si="40"/>
        <v>128.67099999999999</v>
      </c>
      <c r="J481" s="13">
        <v>253</v>
      </c>
      <c r="K481" s="13">
        <f t="shared" si="41"/>
        <v>145.98099999999999</v>
      </c>
      <c r="L481" s="13">
        <v>196</v>
      </c>
      <c r="M481" s="13">
        <f t="shared" si="42"/>
        <v>113.09199999999998</v>
      </c>
    </row>
    <row r="482" spans="1:13">
      <c r="A482" s="2">
        <v>21290</v>
      </c>
      <c r="B482" s="2" t="s">
        <v>7637</v>
      </c>
      <c r="C482" s="62" t="s">
        <v>6392</v>
      </c>
      <c r="D482" s="2" t="s">
        <v>7720</v>
      </c>
      <c r="E482" s="2" t="s">
        <v>6788</v>
      </c>
      <c r="F482" s="2" t="s">
        <v>5415</v>
      </c>
      <c r="G482" s="2"/>
      <c r="H482" s="13">
        <v>31914</v>
      </c>
      <c r="I482" s="13">
        <f t="shared" si="40"/>
        <v>18414.377999999997</v>
      </c>
      <c r="J482" s="13">
        <v>30912</v>
      </c>
      <c r="K482" s="13">
        <f t="shared" si="41"/>
        <v>17836.223999999998</v>
      </c>
      <c r="L482" s="13">
        <v>34111</v>
      </c>
      <c r="M482" s="13">
        <f t="shared" si="42"/>
        <v>19682.046999999999</v>
      </c>
    </row>
    <row r="483" spans="1:13">
      <c r="A483" s="2">
        <v>21538</v>
      </c>
      <c r="B483" s="2" t="s">
        <v>7637</v>
      </c>
      <c r="C483" s="62" t="s">
        <v>6392</v>
      </c>
      <c r="D483" s="2" t="s">
        <v>5416</v>
      </c>
      <c r="E483" s="2" t="s">
        <v>6789</v>
      </c>
      <c r="F483" s="2" t="s">
        <v>5321</v>
      </c>
      <c r="G483" s="2" t="s">
        <v>7204</v>
      </c>
      <c r="H483" s="13">
        <v>12575</v>
      </c>
      <c r="I483" s="13">
        <f t="shared" si="40"/>
        <v>7255.7749999999996</v>
      </c>
      <c r="J483" s="13">
        <v>12557</v>
      </c>
      <c r="K483" s="13">
        <f t="shared" si="41"/>
        <v>7245.3889999999992</v>
      </c>
      <c r="L483" s="13">
        <v>11150</v>
      </c>
      <c r="M483" s="13">
        <f t="shared" si="42"/>
        <v>6433.5499999999993</v>
      </c>
    </row>
    <row r="484" spans="1:13">
      <c r="A484" s="2">
        <v>21600</v>
      </c>
      <c r="B484" s="2" t="s">
        <v>7637</v>
      </c>
      <c r="C484" s="62" t="s">
        <v>6392</v>
      </c>
      <c r="D484" s="2" t="s">
        <v>7720</v>
      </c>
      <c r="E484" s="2" t="s">
        <v>6794</v>
      </c>
      <c r="F484" s="2" t="s">
        <v>5415</v>
      </c>
      <c r="G484" s="2"/>
      <c r="H484" s="13">
        <v>24742</v>
      </c>
      <c r="I484" s="13">
        <f t="shared" si="40"/>
        <v>14276.133999999998</v>
      </c>
      <c r="J484" s="13">
        <v>24015</v>
      </c>
      <c r="K484" s="13">
        <f t="shared" si="41"/>
        <v>13856.654999999999</v>
      </c>
      <c r="L484" s="13">
        <v>26685</v>
      </c>
      <c r="M484" s="13">
        <f t="shared" si="42"/>
        <v>15397.244999999999</v>
      </c>
    </row>
    <row r="485" spans="1:13">
      <c r="A485" s="2">
        <v>21748</v>
      </c>
      <c r="B485" s="2" t="s">
        <v>5422</v>
      </c>
      <c r="C485" s="62" t="s">
        <v>6392</v>
      </c>
      <c r="D485" s="2" t="s">
        <v>5299</v>
      </c>
      <c r="E485" s="2" t="s">
        <v>6796</v>
      </c>
      <c r="F485" s="2" t="s">
        <v>5415</v>
      </c>
      <c r="G485" s="2" t="s">
        <v>7678</v>
      </c>
      <c r="H485" s="13">
        <v>799</v>
      </c>
      <c r="I485" s="13">
        <f t="shared" si="40"/>
        <v>461.02299999999997</v>
      </c>
      <c r="J485" s="13">
        <v>793</v>
      </c>
      <c r="K485" s="13">
        <f t="shared" si="41"/>
        <v>457.56099999999998</v>
      </c>
      <c r="L485" s="13">
        <v>785</v>
      </c>
      <c r="M485" s="13">
        <f t="shared" si="42"/>
        <v>452.94499999999999</v>
      </c>
    </row>
    <row r="486" spans="1:13">
      <c r="A486" s="2">
        <v>21858</v>
      </c>
      <c r="B486" s="2" t="s">
        <v>5287</v>
      </c>
      <c r="C486" s="62" t="s">
        <v>6392</v>
      </c>
      <c r="D486" s="2" t="s">
        <v>5423</v>
      </c>
      <c r="E486" s="2" t="s">
        <v>6797</v>
      </c>
      <c r="F486" s="2" t="s">
        <v>5321</v>
      </c>
      <c r="G486" s="2" t="s">
        <v>7733</v>
      </c>
      <c r="H486" s="13">
        <v>41249</v>
      </c>
      <c r="I486" s="13">
        <f t="shared" si="40"/>
        <v>23800.672999999999</v>
      </c>
      <c r="J486" s="13">
        <v>48455</v>
      </c>
      <c r="K486" s="13">
        <f t="shared" si="41"/>
        <v>27958.534999999996</v>
      </c>
      <c r="L486" s="13">
        <v>41866</v>
      </c>
      <c r="M486" s="13">
        <f t="shared" si="42"/>
        <v>24156.681999999997</v>
      </c>
    </row>
    <row r="487" spans="1:13">
      <c r="A487" s="2">
        <v>21901</v>
      </c>
      <c r="B487" s="2" t="s">
        <v>5287</v>
      </c>
      <c r="C487" s="62" t="s">
        <v>6392</v>
      </c>
      <c r="D487" s="2" t="s">
        <v>5426</v>
      </c>
      <c r="E487" s="2" t="s">
        <v>6798</v>
      </c>
      <c r="F487" s="2" t="s">
        <v>7639</v>
      </c>
      <c r="G487" s="2" t="s">
        <v>7733</v>
      </c>
      <c r="H487" s="13">
        <v>3578</v>
      </c>
      <c r="I487" s="13">
        <f t="shared" si="40"/>
        <v>2064.5059999999999</v>
      </c>
      <c r="J487" s="13">
        <v>2809</v>
      </c>
      <c r="K487" s="13">
        <f t="shared" si="41"/>
        <v>1620.7929999999999</v>
      </c>
      <c r="L487" s="13">
        <v>6923</v>
      </c>
      <c r="M487" s="13">
        <f t="shared" si="42"/>
        <v>3994.5709999999999</v>
      </c>
    </row>
    <row r="488" spans="1:13">
      <c r="A488" s="2">
        <v>21932</v>
      </c>
      <c r="B488" s="2" t="s">
        <v>7637</v>
      </c>
      <c r="C488" s="62" t="s">
        <v>6392</v>
      </c>
      <c r="D488" s="2" t="s">
        <v>7720</v>
      </c>
      <c r="E488" s="2" t="s">
        <v>6799</v>
      </c>
      <c r="F488" s="2" t="s">
        <v>5321</v>
      </c>
      <c r="G488" s="2"/>
      <c r="H488" s="13">
        <v>1332</v>
      </c>
      <c r="I488" s="13">
        <f t="shared" si="40"/>
        <v>768.56399999999996</v>
      </c>
      <c r="J488" s="13">
        <v>1288</v>
      </c>
      <c r="K488" s="13">
        <f t="shared" si="41"/>
        <v>743.17599999999993</v>
      </c>
      <c r="L488" s="13">
        <v>1467</v>
      </c>
      <c r="M488" s="13">
        <f t="shared" si="42"/>
        <v>846.45899999999995</v>
      </c>
    </row>
    <row r="489" spans="1:13">
      <c r="A489" s="2">
        <v>21953</v>
      </c>
      <c r="B489" s="2" t="s">
        <v>7637</v>
      </c>
      <c r="C489" s="62" t="s">
        <v>6392</v>
      </c>
      <c r="D489" s="2" t="s">
        <v>7720</v>
      </c>
      <c r="E489" s="2" t="s">
        <v>6800</v>
      </c>
      <c r="F489" s="2" t="s">
        <v>5321</v>
      </c>
      <c r="G489" s="2"/>
      <c r="H489" s="13">
        <v>438</v>
      </c>
      <c r="I489" s="13">
        <f t="shared" si="40"/>
        <v>252.72599999999997</v>
      </c>
      <c r="J489" s="13">
        <v>419</v>
      </c>
      <c r="K489" s="13">
        <f t="shared" si="41"/>
        <v>241.76299999999998</v>
      </c>
      <c r="L489" s="13">
        <v>462</v>
      </c>
      <c r="M489" s="13">
        <f t="shared" si="42"/>
        <v>266.57399999999996</v>
      </c>
    </row>
    <row r="490" spans="1:13">
      <c r="A490" s="2">
        <v>22029</v>
      </c>
      <c r="B490" s="2" t="s">
        <v>7643</v>
      </c>
      <c r="C490" s="62" t="s">
        <v>6392</v>
      </c>
      <c r="D490" s="2" t="s">
        <v>5427</v>
      </c>
      <c r="E490" s="2" t="s">
        <v>6801</v>
      </c>
      <c r="F490" s="2" t="s">
        <v>7639</v>
      </c>
      <c r="G490" s="2" t="s">
        <v>7644</v>
      </c>
      <c r="H490" s="13">
        <v>3519</v>
      </c>
      <c r="I490" s="13">
        <f t="shared" si="40"/>
        <v>2030.4629999999997</v>
      </c>
      <c r="J490" s="13">
        <v>4084</v>
      </c>
      <c r="K490" s="13">
        <f t="shared" si="41"/>
        <v>2356.4679999999998</v>
      </c>
      <c r="L490" s="13">
        <v>3156</v>
      </c>
      <c r="M490" s="13">
        <f t="shared" si="42"/>
        <v>1821.0119999999999</v>
      </c>
    </row>
    <row r="491" spans="1:13">
      <c r="A491" s="2">
        <v>22035</v>
      </c>
      <c r="B491" s="2" t="s">
        <v>7637</v>
      </c>
      <c r="C491" s="62" t="s">
        <v>6392</v>
      </c>
      <c r="D491" s="2" t="s">
        <v>7720</v>
      </c>
      <c r="E491" s="2" t="s">
        <v>6802</v>
      </c>
      <c r="F491" s="2" t="s">
        <v>7639</v>
      </c>
      <c r="G491" s="2"/>
      <c r="H491" s="13">
        <v>2787</v>
      </c>
      <c r="I491" s="13">
        <f t="shared" si="40"/>
        <v>1608.0989999999999</v>
      </c>
      <c r="J491" s="13">
        <v>3102</v>
      </c>
      <c r="K491" s="13">
        <f t="shared" si="41"/>
        <v>1789.8539999999998</v>
      </c>
      <c r="L491" s="13">
        <v>4421</v>
      </c>
      <c r="M491" s="13">
        <f t="shared" si="42"/>
        <v>2550.9169999999999</v>
      </c>
    </row>
    <row r="492" spans="1:13">
      <c r="A492" s="2">
        <v>22058</v>
      </c>
      <c r="B492" s="2" t="s">
        <v>7637</v>
      </c>
      <c r="C492" s="62" t="s">
        <v>6392</v>
      </c>
      <c r="D492" s="2" t="s">
        <v>5428</v>
      </c>
      <c r="E492" s="2" t="s">
        <v>6803</v>
      </c>
      <c r="F492" s="2" t="s">
        <v>7639</v>
      </c>
      <c r="G492" s="2"/>
      <c r="H492" s="13">
        <v>15884</v>
      </c>
      <c r="I492" s="13">
        <f t="shared" si="40"/>
        <v>9165.0679999999993</v>
      </c>
      <c r="J492" s="13">
        <v>17850</v>
      </c>
      <c r="K492" s="13">
        <f t="shared" si="41"/>
        <v>10299.449999999999</v>
      </c>
      <c r="L492" s="13">
        <v>21728</v>
      </c>
      <c r="M492" s="13">
        <f t="shared" si="42"/>
        <v>12537.055999999999</v>
      </c>
    </row>
    <row r="493" spans="1:13">
      <c r="A493" s="2">
        <v>22064</v>
      </c>
      <c r="B493" s="2" t="s">
        <v>5287</v>
      </c>
      <c r="C493" s="62" t="s">
        <v>6392</v>
      </c>
      <c r="D493" s="2" t="s">
        <v>5429</v>
      </c>
      <c r="E493" s="2" t="s">
        <v>6804</v>
      </c>
      <c r="F493" s="2" t="s">
        <v>7639</v>
      </c>
      <c r="G493" s="2" t="s">
        <v>7733</v>
      </c>
      <c r="H493" s="13">
        <v>32215</v>
      </c>
      <c r="I493" s="13">
        <f t="shared" si="40"/>
        <v>18588.055</v>
      </c>
      <c r="J493" s="13">
        <v>33336</v>
      </c>
      <c r="K493" s="13">
        <f t="shared" si="41"/>
        <v>19234.871999999999</v>
      </c>
      <c r="L493" s="13">
        <v>14089</v>
      </c>
      <c r="M493" s="13">
        <f t="shared" si="42"/>
        <v>8129.3529999999992</v>
      </c>
    </row>
    <row r="494" spans="1:13">
      <c r="A494" s="2">
        <v>22130</v>
      </c>
      <c r="B494" s="2" t="s">
        <v>7643</v>
      </c>
      <c r="C494" s="62" t="s">
        <v>6392</v>
      </c>
      <c r="D494" s="2" t="s">
        <v>5430</v>
      </c>
      <c r="E494" s="2" t="s">
        <v>6805</v>
      </c>
      <c r="F494" s="2" t="s">
        <v>7639</v>
      </c>
      <c r="G494" s="2" t="s">
        <v>7644</v>
      </c>
      <c r="H494" s="13">
        <v>5289</v>
      </c>
      <c r="I494" s="13">
        <f t="shared" si="40"/>
        <v>3051.7529999999997</v>
      </c>
      <c r="J494" s="13">
        <v>2817</v>
      </c>
      <c r="K494" s="13">
        <f t="shared" si="41"/>
        <v>1625.4089999999999</v>
      </c>
      <c r="L494" s="13">
        <v>2751</v>
      </c>
      <c r="M494" s="13">
        <f t="shared" si="42"/>
        <v>1587.3269999999998</v>
      </c>
    </row>
    <row r="495" spans="1:13">
      <c r="A495" s="2">
        <v>22155</v>
      </c>
      <c r="B495" s="2" t="s">
        <v>7637</v>
      </c>
      <c r="C495" s="62" t="s">
        <v>6392</v>
      </c>
      <c r="D495" s="2" t="s">
        <v>7720</v>
      </c>
      <c r="E495" s="2" t="s">
        <v>6806</v>
      </c>
      <c r="F495" s="2" t="s">
        <v>7639</v>
      </c>
      <c r="G495" s="2"/>
      <c r="H495" s="13">
        <v>2612</v>
      </c>
      <c r="I495" s="13">
        <f t="shared" si="40"/>
        <v>1507.1239999999998</v>
      </c>
      <c r="J495" s="13">
        <v>3078</v>
      </c>
      <c r="K495" s="13">
        <f t="shared" si="41"/>
        <v>1776.0059999999999</v>
      </c>
      <c r="L495" s="13">
        <v>4091</v>
      </c>
      <c r="M495" s="13">
        <f t="shared" si="42"/>
        <v>2360.5069999999996</v>
      </c>
    </row>
    <row r="496" spans="1:13">
      <c r="A496" s="2">
        <v>22249</v>
      </c>
      <c r="B496" s="2" t="s">
        <v>7637</v>
      </c>
      <c r="C496" s="62" t="s">
        <v>6392</v>
      </c>
      <c r="D496" s="2" t="s">
        <v>7720</v>
      </c>
      <c r="E496" s="2" t="s">
        <v>6808</v>
      </c>
      <c r="F496" s="2" t="s">
        <v>7639</v>
      </c>
      <c r="G496" s="2"/>
      <c r="H496" s="13">
        <v>954</v>
      </c>
      <c r="I496" s="13">
        <f t="shared" si="40"/>
        <v>550.45799999999997</v>
      </c>
      <c r="J496" s="13">
        <v>900</v>
      </c>
      <c r="K496" s="13">
        <f t="shared" si="41"/>
        <v>519.29999999999995</v>
      </c>
      <c r="L496" s="13">
        <v>989</v>
      </c>
      <c r="M496" s="13">
        <f t="shared" si="42"/>
        <v>570.65299999999991</v>
      </c>
    </row>
    <row r="497" spans="1:13">
      <c r="A497" s="2">
        <v>22278</v>
      </c>
      <c r="B497" s="2" t="s">
        <v>5287</v>
      </c>
      <c r="C497" s="62" t="s">
        <v>6392</v>
      </c>
      <c r="D497" s="2" t="s">
        <v>5432</v>
      </c>
      <c r="E497" s="2" t="s">
        <v>6809</v>
      </c>
      <c r="F497" s="2" t="s">
        <v>5300</v>
      </c>
      <c r="G497" s="2" t="s">
        <v>7733</v>
      </c>
      <c r="H497" s="13">
        <v>6815</v>
      </c>
      <c r="I497" s="13">
        <f t="shared" si="40"/>
        <v>3932.2549999999997</v>
      </c>
      <c r="J497" s="13">
        <v>4929</v>
      </c>
      <c r="K497" s="13">
        <f t="shared" si="41"/>
        <v>2844.0329999999999</v>
      </c>
      <c r="L497" s="13">
        <v>3720</v>
      </c>
      <c r="M497" s="13">
        <f t="shared" si="42"/>
        <v>2146.44</v>
      </c>
    </row>
    <row r="498" spans="1:13">
      <c r="A498" s="2">
        <v>22398</v>
      </c>
      <c r="B498" s="2" t="s">
        <v>7637</v>
      </c>
      <c r="C498" s="62" t="s">
        <v>6392</v>
      </c>
      <c r="D498" s="2" t="s">
        <v>5433</v>
      </c>
      <c r="E498" s="2" t="s">
        <v>6810</v>
      </c>
      <c r="F498" s="2" t="s">
        <v>5300</v>
      </c>
      <c r="G498" s="2"/>
      <c r="H498" s="13">
        <v>31391</v>
      </c>
      <c r="I498" s="13">
        <f t="shared" si="40"/>
        <v>18112.607</v>
      </c>
      <c r="J498" s="13">
        <v>30580</v>
      </c>
      <c r="K498" s="13">
        <f t="shared" si="41"/>
        <v>17644.66</v>
      </c>
      <c r="L498" s="13">
        <v>28593</v>
      </c>
      <c r="M498" s="13">
        <f t="shared" si="42"/>
        <v>16498.161</v>
      </c>
    </row>
    <row r="499" spans="1:13">
      <c r="A499" s="2">
        <v>22407</v>
      </c>
      <c r="B499" s="2" t="s">
        <v>7637</v>
      </c>
      <c r="C499" s="62" t="s">
        <v>6392</v>
      </c>
      <c r="D499" s="2" t="s">
        <v>7690</v>
      </c>
      <c r="E499" s="2" t="s">
        <v>6811</v>
      </c>
      <c r="F499" s="2" t="s">
        <v>5300</v>
      </c>
      <c r="G499" s="2"/>
      <c r="H499" s="13">
        <v>2818</v>
      </c>
      <c r="I499" s="13">
        <f t="shared" si="40"/>
        <v>1625.9859999999999</v>
      </c>
      <c r="J499" s="13">
        <v>2818</v>
      </c>
      <c r="K499" s="13">
        <f t="shared" si="41"/>
        <v>1625.9859999999999</v>
      </c>
      <c r="L499" s="13">
        <v>2818</v>
      </c>
      <c r="M499" s="13">
        <f t="shared" si="42"/>
        <v>1625.9859999999999</v>
      </c>
    </row>
    <row r="500" spans="1:13">
      <c r="A500" s="2">
        <v>22425</v>
      </c>
      <c r="B500" s="2" t="s">
        <v>5287</v>
      </c>
      <c r="C500" s="62" t="s">
        <v>6392</v>
      </c>
      <c r="D500" s="2" t="s">
        <v>5434</v>
      </c>
      <c r="E500" s="2" t="s">
        <v>6812</v>
      </c>
      <c r="F500" s="2" t="s">
        <v>5300</v>
      </c>
      <c r="G500" s="2" t="s">
        <v>7733</v>
      </c>
      <c r="H500" s="13">
        <v>5128</v>
      </c>
      <c r="I500" s="13">
        <f t="shared" si="40"/>
        <v>2958.8559999999998</v>
      </c>
      <c r="J500" s="13">
        <v>5158</v>
      </c>
      <c r="K500" s="13">
        <f t="shared" si="41"/>
        <v>2976.1659999999997</v>
      </c>
      <c r="L500" s="13">
        <v>4377</v>
      </c>
      <c r="M500" s="13">
        <f t="shared" si="42"/>
        <v>2525.529</v>
      </c>
    </row>
    <row r="501" spans="1:13">
      <c r="A501" s="2">
        <v>22426</v>
      </c>
      <c r="B501" s="2" t="s">
        <v>7637</v>
      </c>
      <c r="C501" s="62" t="s">
        <v>6392</v>
      </c>
      <c r="D501" s="2" t="s">
        <v>5435</v>
      </c>
      <c r="E501" s="2" t="s">
        <v>6813</v>
      </c>
      <c r="F501" s="2" t="s">
        <v>5300</v>
      </c>
      <c r="G501" s="2"/>
      <c r="H501" s="13">
        <v>7992</v>
      </c>
      <c r="I501" s="13">
        <f t="shared" si="40"/>
        <v>4611.384</v>
      </c>
      <c r="J501" s="13">
        <v>5807</v>
      </c>
      <c r="K501" s="13">
        <f t="shared" si="41"/>
        <v>3350.6389999999997</v>
      </c>
      <c r="L501" s="13">
        <v>6131</v>
      </c>
      <c r="M501" s="13">
        <f t="shared" si="42"/>
        <v>3537.5869999999995</v>
      </c>
    </row>
    <row r="502" spans="1:13">
      <c r="A502" s="2">
        <v>22511</v>
      </c>
      <c r="B502" s="2" t="s">
        <v>7637</v>
      </c>
      <c r="C502" s="62" t="s">
        <v>6392</v>
      </c>
      <c r="D502" s="2" t="s">
        <v>7720</v>
      </c>
      <c r="E502" s="2" t="s">
        <v>6814</v>
      </c>
      <c r="F502" s="2" t="s">
        <v>5321</v>
      </c>
      <c r="G502" s="2"/>
      <c r="H502" s="13">
        <v>2340</v>
      </c>
      <c r="I502" s="13">
        <f t="shared" si="40"/>
        <v>1350.1799999999998</v>
      </c>
      <c r="J502" s="13">
        <v>1287</v>
      </c>
      <c r="K502" s="13">
        <f t="shared" si="41"/>
        <v>742.59899999999993</v>
      </c>
      <c r="L502" s="13">
        <v>1181</v>
      </c>
      <c r="M502" s="13">
        <f t="shared" si="42"/>
        <v>681.4369999999999</v>
      </c>
    </row>
    <row r="503" spans="1:13">
      <c r="A503" s="2">
        <v>22552</v>
      </c>
      <c r="B503" s="2" t="s">
        <v>5287</v>
      </c>
      <c r="C503" s="62" t="s">
        <v>6392</v>
      </c>
      <c r="D503" s="2" t="s">
        <v>5436</v>
      </c>
      <c r="E503" s="2" t="s">
        <v>6815</v>
      </c>
      <c r="F503" s="2" t="s">
        <v>5321</v>
      </c>
      <c r="G503" s="2" t="s">
        <v>7733</v>
      </c>
      <c r="H503" s="13">
        <v>15326</v>
      </c>
      <c r="I503" s="13">
        <f t="shared" si="40"/>
        <v>8843.101999999999</v>
      </c>
      <c r="J503" s="13">
        <v>16808</v>
      </c>
      <c r="K503" s="13">
        <f t="shared" si="41"/>
        <v>9698.2159999999985</v>
      </c>
      <c r="L503" s="13">
        <v>17588</v>
      </c>
      <c r="M503" s="13">
        <f t="shared" si="42"/>
        <v>10148.276</v>
      </c>
    </row>
    <row r="504" spans="1:13">
      <c r="A504" s="2">
        <v>22663</v>
      </c>
      <c r="B504" s="2" t="s">
        <v>5287</v>
      </c>
      <c r="C504" s="62" t="s">
        <v>6392</v>
      </c>
      <c r="D504" s="2" t="s">
        <v>5437</v>
      </c>
      <c r="E504" s="2" t="s">
        <v>6816</v>
      </c>
      <c r="F504" s="2" t="s">
        <v>5321</v>
      </c>
      <c r="G504" s="2" t="s">
        <v>7733</v>
      </c>
      <c r="H504" s="13">
        <v>14368</v>
      </c>
      <c r="I504" s="13">
        <f t="shared" si="40"/>
        <v>8290.3359999999993</v>
      </c>
      <c r="J504" s="13">
        <v>14303</v>
      </c>
      <c r="K504" s="13">
        <f t="shared" si="41"/>
        <v>8252.8310000000001</v>
      </c>
      <c r="L504" s="13">
        <v>16992</v>
      </c>
      <c r="M504" s="13">
        <f t="shared" si="42"/>
        <v>9804.384</v>
      </c>
    </row>
    <row r="505" spans="1:13">
      <c r="A505" s="2">
        <v>22699</v>
      </c>
      <c r="B505" s="2" t="s">
        <v>7643</v>
      </c>
      <c r="C505" s="62" t="s">
        <v>6392</v>
      </c>
      <c r="D505" s="2" t="s">
        <v>5438</v>
      </c>
      <c r="E505" s="2" t="s">
        <v>6817</v>
      </c>
      <c r="F505" s="2" t="s">
        <v>5300</v>
      </c>
      <c r="G505" s="2" t="s">
        <v>7644</v>
      </c>
      <c r="H505" s="13">
        <v>350</v>
      </c>
      <c r="I505" s="13">
        <f t="shared" si="40"/>
        <v>201.95</v>
      </c>
      <c r="J505" s="13">
        <v>272</v>
      </c>
      <c r="K505" s="13">
        <f t="shared" si="41"/>
        <v>156.94399999999999</v>
      </c>
      <c r="L505" s="13">
        <v>248</v>
      </c>
      <c r="M505" s="13">
        <f t="shared" si="42"/>
        <v>143.096</v>
      </c>
    </row>
    <row r="506" spans="1:13">
      <c r="A506" s="2">
        <v>22708</v>
      </c>
      <c r="B506" s="2" t="s">
        <v>7637</v>
      </c>
      <c r="C506" s="62" t="s">
        <v>6392</v>
      </c>
      <c r="D506" s="2" t="s">
        <v>5439</v>
      </c>
      <c r="E506" s="2" t="s">
        <v>6818</v>
      </c>
      <c r="F506" s="2" t="s">
        <v>5300</v>
      </c>
      <c r="G506" s="2"/>
      <c r="H506" s="13">
        <v>4583</v>
      </c>
      <c r="I506" s="13">
        <f t="shared" si="40"/>
        <v>2644.3909999999996</v>
      </c>
      <c r="J506" s="13">
        <v>4451</v>
      </c>
      <c r="K506" s="13">
        <f t="shared" si="41"/>
        <v>2568.2269999999999</v>
      </c>
      <c r="L506" s="13">
        <v>4802</v>
      </c>
      <c r="M506" s="13">
        <f t="shared" si="42"/>
        <v>2770.7539999999999</v>
      </c>
    </row>
    <row r="507" spans="1:13">
      <c r="A507" s="2">
        <v>22837</v>
      </c>
      <c r="B507" s="2" t="s">
        <v>5287</v>
      </c>
      <c r="C507" s="62" t="s">
        <v>6392</v>
      </c>
      <c r="D507" s="2" t="s">
        <v>5440</v>
      </c>
      <c r="E507" s="2" t="s">
        <v>6819</v>
      </c>
      <c r="F507" s="2" t="s">
        <v>5331</v>
      </c>
      <c r="G507" s="2" t="s">
        <v>7733</v>
      </c>
      <c r="H507" s="13">
        <v>31615</v>
      </c>
      <c r="I507" s="13">
        <f t="shared" si="40"/>
        <v>18241.855</v>
      </c>
      <c r="J507" s="13">
        <v>30131</v>
      </c>
      <c r="K507" s="13">
        <f t="shared" si="41"/>
        <v>17385.587</v>
      </c>
      <c r="L507" s="13">
        <v>26617</v>
      </c>
      <c r="M507" s="13">
        <f t="shared" si="42"/>
        <v>15358.008999999998</v>
      </c>
    </row>
    <row r="508" spans="1:13">
      <c r="A508" s="2">
        <v>22913</v>
      </c>
      <c r="B508" s="2" t="s">
        <v>7637</v>
      </c>
      <c r="C508" s="62" t="s">
        <v>6392</v>
      </c>
      <c r="D508" s="2" t="s">
        <v>7720</v>
      </c>
      <c r="E508" s="2" t="s">
        <v>6821</v>
      </c>
      <c r="F508" s="2" t="s">
        <v>5300</v>
      </c>
      <c r="G508" s="2"/>
      <c r="H508" s="13">
        <v>9058</v>
      </c>
      <c r="I508" s="13">
        <f t="shared" si="40"/>
        <v>5226.4659999999994</v>
      </c>
      <c r="J508" s="13">
        <v>8650</v>
      </c>
      <c r="K508" s="13">
        <f t="shared" si="41"/>
        <v>4991.0499999999993</v>
      </c>
      <c r="L508" s="13">
        <v>8794</v>
      </c>
      <c r="M508" s="13">
        <f t="shared" si="42"/>
        <v>5074.1379999999999</v>
      </c>
    </row>
    <row r="509" spans="1:13">
      <c r="A509" s="2">
        <v>22988</v>
      </c>
      <c r="B509" s="2"/>
      <c r="C509" s="62" t="s">
        <v>6392</v>
      </c>
      <c r="D509" s="2" t="s">
        <v>5443</v>
      </c>
      <c r="E509" s="2" t="s">
        <v>6822</v>
      </c>
      <c r="F509" s="2" t="s">
        <v>5300</v>
      </c>
      <c r="G509" s="2"/>
      <c r="H509" s="13">
        <v>2140</v>
      </c>
      <c r="I509" s="13">
        <f t="shared" si="40"/>
        <v>1234.78</v>
      </c>
      <c r="J509" s="13">
        <v>2094</v>
      </c>
      <c r="K509" s="13">
        <f t="shared" si="41"/>
        <v>1208.2379999999998</v>
      </c>
      <c r="L509" s="13">
        <v>2344</v>
      </c>
      <c r="M509" s="13">
        <f t="shared" si="42"/>
        <v>1352.4879999999998</v>
      </c>
    </row>
    <row r="510" spans="1:13">
      <c r="A510" s="2">
        <v>23149</v>
      </c>
      <c r="B510" s="2" t="s">
        <v>7643</v>
      </c>
      <c r="C510" s="62" t="s">
        <v>6392</v>
      </c>
      <c r="D510" s="2" t="s">
        <v>5444</v>
      </c>
      <c r="E510" s="2" t="s">
        <v>6716</v>
      </c>
      <c r="F510" s="2" t="s">
        <v>5300</v>
      </c>
      <c r="G510" s="2" t="s">
        <v>7644</v>
      </c>
      <c r="H510" s="13">
        <v>4148</v>
      </c>
      <c r="I510" s="13">
        <f t="shared" si="40"/>
        <v>2393.3959999999997</v>
      </c>
      <c r="J510" s="13">
        <v>6903</v>
      </c>
      <c r="K510" s="13">
        <f t="shared" si="41"/>
        <v>3983.0309999999995</v>
      </c>
      <c r="L510" s="13">
        <v>5791</v>
      </c>
      <c r="M510" s="13">
        <f t="shared" si="42"/>
        <v>3341.4069999999997</v>
      </c>
    </row>
    <row r="511" spans="1:13">
      <c r="A511" s="2">
        <v>23158</v>
      </c>
      <c r="B511" s="2" t="s">
        <v>7637</v>
      </c>
      <c r="C511" s="62" t="s">
        <v>6392</v>
      </c>
      <c r="D511" s="2" t="s">
        <v>5445</v>
      </c>
      <c r="E511" s="2" t="s">
        <v>6823</v>
      </c>
      <c r="F511" s="2" t="s">
        <v>5300</v>
      </c>
      <c r="G511" s="2" t="s">
        <v>7204</v>
      </c>
      <c r="H511" s="13">
        <v>16686</v>
      </c>
      <c r="I511" s="13">
        <f t="shared" si="40"/>
        <v>9627.8220000000001</v>
      </c>
      <c r="J511" s="13">
        <v>19854</v>
      </c>
      <c r="K511" s="13">
        <f t="shared" si="41"/>
        <v>11455.758</v>
      </c>
      <c r="L511" s="13">
        <v>28900</v>
      </c>
      <c r="M511" s="13">
        <f t="shared" si="42"/>
        <v>16675.3</v>
      </c>
    </row>
    <row r="512" spans="1:13">
      <c r="A512" s="2">
        <v>23161</v>
      </c>
      <c r="B512" s="2" t="s">
        <v>7637</v>
      </c>
      <c r="C512" s="62" t="s">
        <v>6392</v>
      </c>
      <c r="D512" s="2" t="s">
        <v>5446</v>
      </c>
      <c r="E512" s="2" t="s">
        <v>6824</v>
      </c>
      <c r="F512" s="2" t="s">
        <v>5300</v>
      </c>
      <c r="G512" s="2" t="s">
        <v>7204</v>
      </c>
      <c r="H512" s="13">
        <v>84245</v>
      </c>
      <c r="I512" s="13">
        <f t="shared" si="40"/>
        <v>48609.364999999998</v>
      </c>
      <c r="J512" s="13">
        <v>31224</v>
      </c>
      <c r="K512" s="13">
        <f t="shared" si="41"/>
        <v>18016.248</v>
      </c>
      <c r="L512" s="13">
        <v>37240</v>
      </c>
      <c r="M512" s="13">
        <f t="shared" si="42"/>
        <v>21487.48</v>
      </c>
    </row>
    <row r="513" spans="1:13">
      <c r="A513" s="2">
        <v>23191</v>
      </c>
      <c r="B513" s="2" t="s">
        <v>7637</v>
      </c>
      <c r="C513" s="62" t="s">
        <v>6392</v>
      </c>
      <c r="D513" s="2" t="s">
        <v>5449</v>
      </c>
      <c r="E513" s="2" t="s">
        <v>6827</v>
      </c>
      <c r="F513" s="2" t="s">
        <v>5300</v>
      </c>
      <c r="G513" s="2"/>
      <c r="H513" s="13">
        <v>22466</v>
      </c>
      <c r="I513" s="13">
        <f t="shared" si="40"/>
        <v>12962.882</v>
      </c>
      <c r="J513" s="13">
        <v>20911</v>
      </c>
      <c r="K513" s="13">
        <f t="shared" si="41"/>
        <v>12065.646999999999</v>
      </c>
      <c r="L513" s="13">
        <v>17289</v>
      </c>
      <c r="M513" s="13">
        <f t="shared" si="42"/>
        <v>9975.7529999999988</v>
      </c>
    </row>
    <row r="514" spans="1:13">
      <c r="A514" s="2">
        <v>23360</v>
      </c>
      <c r="B514" s="2" t="s">
        <v>7637</v>
      </c>
      <c r="C514" s="62" t="s">
        <v>6392</v>
      </c>
      <c r="D514" s="2" t="s">
        <v>7720</v>
      </c>
      <c r="E514" s="2" t="s">
        <v>6829</v>
      </c>
      <c r="F514" s="2" t="s">
        <v>5300</v>
      </c>
      <c r="G514" s="2"/>
      <c r="H514" s="13">
        <v>13014</v>
      </c>
      <c r="I514" s="13">
        <f t="shared" si="40"/>
        <v>7509.0779999999995</v>
      </c>
      <c r="J514" s="13">
        <v>11768</v>
      </c>
      <c r="K514" s="13">
        <f t="shared" si="41"/>
        <v>6790.1359999999995</v>
      </c>
      <c r="L514" s="13">
        <v>11267</v>
      </c>
      <c r="M514" s="13">
        <f t="shared" si="42"/>
        <v>6501.0589999999993</v>
      </c>
    </row>
    <row r="515" spans="1:13">
      <c r="A515" s="2">
        <v>23529</v>
      </c>
      <c r="B515" s="2" t="s">
        <v>7637</v>
      </c>
      <c r="C515" s="62" t="s">
        <v>6392</v>
      </c>
      <c r="D515" s="2" t="s">
        <v>7720</v>
      </c>
      <c r="E515" s="2" t="s">
        <v>6831</v>
      </c>
      <c r="F515" s="2" t="s">
        <v>7639</v>
      </c>
      <c r="G515" s="2"/>
      <c r="H515" s="13">
        <v>3136</v>
      </c>
      <c r="I515" s="13">
        <f t="shared" si="40"/>
        <v>1809.4719999999998</v>
      </c>
      <c r="J515" s="13">
        <v>3391</v>
      </c>
      <c r="K515" s="13">
        <f t="shared" si="41"/>
        <v>1956.6069999999997</v>
      </c>
      <c r="L515" s="13">
        <v>3618</v>
      </c>
      <c r="M515" s="13">
        <f t="shared" si="42"/>
        <v>2087.5859999999998</v>
      </c>
    </row>
    <row r="516" spans="1:13">
      <c r="A516" s="2">
        <v>23538</v>
      </c>
      <c r="B516" s="2" t="s">
        <v>7643</v>
      </c>
      <c r="C516" s="62" t="s">
        <v>6392</v>
      </c>
      <c r="D516" s="2" t="s">
        <v>5452</v>
      </c>
      <c r="E516" s="2" t="s">
        <v>6832</v>
      </c>
      <c r="F516" s="2" t="s">
        <v>7639</v>
      </c>
      <c r="G516" s="2" t="s">
        <v>7644</v>
      </c>
      <c r="H516" s="13">
        <v>2562</v>
      </c>
      <c r="I516" s="13">
        <f t="shared" si="40"/>
        <v>1478.2739999999999</v>
      </c>
      <c r="J516" s="13">
        <v>2224</v>
      </c>
      <c r="K516" s="13">
        <f t="shared" si="41"/>
        <v>1283.2479999999998</v>
      </c>
      <c r="L516" s="13">
        <v>2917</v>
      </c>
      <c r="M516" s="13">
        <f t="shared" si="42"/>
        <v>1683.1089999999999</v>
      </c>
    </row>
    <row r="517" spans="1:13">
      <c r="A517" s="2">
        <v>23664</v>
      </c>
      <c r="B517" s="2" t="s">
        <v>7637</v>
      </c>
      <c r="C517" s="62" t="s">
        <v>6392</v>
      </c>
      <c r="D517" s="2" t="s">
        <v>7690</v>
      </c>
      <c r="E517" s="2" t="s">
        <v>6833</v>
      </c>
      <c r="F517" s="2" t="s">
        <v>5321</v>
      </c>
      <c r="G517" s="2"/>
      <c r="H517" s="13">
        <v>1752</v>
      </c>
      <c r="I517" s="13">
        <f t="shared" si="40"/>
        <v>1010.9039999999999</v>
      </c>
      <c r="J517" s="13">
        <v>1752</v>
      </c>
      <c r="K517" s="13">
        <f t="shared" si="41"/>
        <v>1010.9039999999999</v>
      </c>
      <c r="L517" s="13">
        <v>1752</v>
      </c>
      <c r="M517" s="13">
        <f t="shared" si="42"/>
        <v>1010.9039999999999</v>
      </c>
    </row>
    <row r="518" spans="1:13">
      <c r="A518" s="2">
        <v>23679</v>
      </c>
      <c r="B518" s="2" t="s">
        <v>5287</v>
      </c>
      <c r="C518" s="62" t="s">
        <v>6392</v>
      </c>
      <c r="D518" s="2" t="s">
        <v>5453</v>
      </c>
      <c r="E518" s="2" t="s">
        <v>6834</v>
      </c>
      <c r="F518" s="2" t="s">
        <v>5321</v>
      </c>
      <c r="G518" s="2" t="s">
        <v>7733</v>
      </c>
      <c r="H518" s="13">
        <v>34115</v>
      </c>
      <c r="I518" s="13">
        <f t="shared" si="40"/>
        <v>19684.355</v>
      </c>
      <c r="J518" s="13">
        <v>29804</v>
      </c>
      <c r="K518" s="13">
        <f t="shared" si="41"/>
        <v>17196.907999999999</v>
      </c>
      <c r="L518" s="13">
        <v>23869</v>
      </c>
      <c r="M518" s="13">
        <f t="shared" si="42"/>
        <v>13772.412999999999</v>
      </c>
    </row>
    <row r="519" spans="1:13">
      <c r="A519" s="2">
        <v>23700</v>
      </c>
      <c r="B519" s="2" t="s">
        <v>7637</v>
      </c>
      <c r="C519" s="62" t="s">
        <v>6392</v>
      </c>
      <c r="D519" s="2" t="s">
        <v>7720</v>
      </c>
      <c r="E519" s="2" t="s">
        <v>6835</v>
      </c>
      <c r="F519" s="2" t="s">
        <v>5321</v>
      </c>
      <c r="G519" s="2"/>
      <c r="H519" s="13">
        <v>18078</v>
      </c>
      <c r="I519" s="13">
        <f t="shared" si="40"/>
        <v>10431.005999999999</v>
      </c>
      <c r="J519" s="13">
        <v>19933</v>
      </c>
      <c r="K519" s="13">
        <f t="shared" si="41"/>
        <v>11501.340999999999</v>
      </c>
      <c r="L519" s="13">
        <v>14253</v>
      </c>
      <c r="M519" s="13">
        <f t="shared" si="42"/>
        <v>8223.9809999999998</v>
      </c>
    </row>
    <row r="520" spans="1:13">
      <c r="A520" s="2">
        <v>23771</v>
      </c>
      <c r="B520" s="2"/>
      <c r="C520" s="62" t="s">
        <v>6392</v>
      </c>
      <c r="D520" s="2" t="s">
        <v>7637</v>
      </c>
      <c r="E520" s="2" t="s">
        <v>6837</v>
      </c>
      <c r="F520" s="2" t="s">
        <v>5321</v>
      </c>
      <c r="G520" s="2" t="s">
        <v>5455</v>
      </c>
      <c r="H520" s="13">
        <v>1169</v>
      </c>
      <c r="I520" s="13">
        <f t="shared" si="40"/>
        <v>674.51299999999992</v>
      </c>
      <c r="J520" s="13">
        <v>820</v>
      </c>
      <c r="K520" s="13">
        <f t="shared" si="41"/>
        <v>473.14</v>
      </c>
      <c r="L520" s="13">
        <v>23</v>
      </c>
      <c r="M520" s="13">
        <f t="shared" si="42"/>
        <v>13.270999999999999</v>
      </c>
    </row>
    <row r="521" spans="1:13">
      <c r="A521" s="2">
        <v>23772</v>
      </c>
      <c r="B521" s="2"/>
      <c r="C521" s="62" t="s">
        <v>6392</v>
      </c>
      <c r="D521" s="2" t="s">
        <v>7637</v>
      </c>
      <c r="E521" s="2" t="s">
        <v>6837</v>
      </c>
      <c r="F521" s="2" t="s">
        <v>5321</v>
      </c>
      <c r="G521" s="2" t="s">
        <v>5455</v>
      </c>
      <c r="H521" s="13">
        <v>686</v>
      </c>
      <c r="I521" s="13">
        <f t="shared" si="40"/>
        <v>395.82199999999995</v>
      </c>
      <c r="J521" s="13">
        <v>1</v>
      </c>
      <c r="K521" s="13">
        <f t="shared" si="41"/>
        <v>0.57699999999999996</v>
      </c>
      <c r="L521" s="13">
        <v>6</v>
      </c>
      <c r="M521" s="13">
        <f t="shared" si="42"/>
        <v>3.4619999999999997</v>
      </c>
    </row>
    <row r="522" spans="1:13">
      <c r="A522" s="2">
        <v>23775</v>
      </c>
      <c r="B522" s="2" t="s">
        <v>7637</v>
      </c>
      <c r="C522" s="62" t="s">
        <v>6392</v>
      </c>
      <c r="D522" s="2" t="s">
        <v>7720</v>
      </c>
      <c r="E522" s="2" t="s">
        <v>6838</v>
      </c>
      <c r="F522" s="2" t="s">
        <v>5321</v>
      </c>
      <c r="G522" s="2"/>
      <c r="H522" s="13">
        <v>200</v>
      </c>
      <c r="I522" s="13">
        <f t="shared" si="40"/>
        <v>115.39999999999999</v>
      </c>
      <c r="J522" s="13">
        <v>200</v>
      </c>
      <c r="K522" s="13">
        <f t="shared" si="41"/>
        <v>115.39999999999999</v>
      </c>
      <c r="L522" s="13">
        <v>200</v>
      </c>
      <c r="M522" s="13">
        <f t="shared" si="42"/>
        <v>115.39999999999999</v>
      </c>
    </row>
    <row r="523" spans="1:13">
      <c r="A523" s="2">
        <v>23862</v>
      </c>
      <c r="B523" s="2" t="s">
        <v>7637</v>
      </c>
      <c r="C523" s="62" t="s">
        <v>6392</v>
      </c>
      <c r="D523" s="2" t="s">
        <v>5456</v>
      </c>
      <c r="E523" s="2" t="s">
        <v>6839</v>
      </c>
      <c r="F523" s="2" t="s">
        <v>5321</v>
      </c>
      <c r="G523" s="2" t="s">
        <v>5455</v>
      </c>
      <c r="H523" s="13">
        <v>1</v>
      </c>
      <c r="I523" s="13">
        <f t="shared" si="40"/>
        <v>0.57699999999999996</v>
      </c>
      <c r="J523" s="13"/>
      <c r="K523" s="13">
        <f t="shared" si="41"/>
        <v>0</v>
      </c>
      <c r="L523" s="13">
        <v>2</v>
      </c>
      <c r="M523" s="13">
        <f t="shared" si="42"/>
        <v>1.1539999999999999</v>
      </c>
    </row>
    <row r="524" spans="1:13">
      <c r="A524" s="2">
        <v>23879</v>
      </c>
      <c r="B524" s="2"/>
      <c r="C524" s="62" t="s">
        <v>6392</v>
      </c>
      <c r="D524" s="2" t="s">
        <v>5457</v>
      </c>
      <c r="E524" s="2" t="s">
        <v>6840</v>
      </c>
      <c r="F524" s="2" t="s">
        <v>5321</v>
      </c>
      <c r="G524" s="2"/>
      <c r="H524" s="13">
        <v>948</v>
      </c>
      <c r="I524" s="13">
        <f t="shared" si="40"/>
        <v>546.99599999999998</v>
      </c>
      <c r="J524" s="13">
        <v>2053</v>
      </c>
      <c r="K524" s="13">
        <f t="shared" si="41"/>
        <v>1184.5809999999999</v>
      </c>
      <c r="L524" s="13">
        <v>1587</v>
      </c>
      <c r="M524" s="13">
        <f t="shared" si="42"/>
        <v>915.69899999999996</v>
      </c>
    </row>
    <row r="525" spans="1:13">
      <c r="A525" s="2">
        <v>23960</v>
      </c>
      <c r="B525" s="2" t="s">
        <v>7637</v>
      </c>
      <c r="C525" s="62" t="s">
        <v>6392</v>
      </c>
      <c r="D525" s="2" t="s">
        <v>5460</v>
      </c>
      <c r="E525" s="2" t="s">
        <v>6842</v>
      </c>
      <c r="F525" s="2" t="s">
        <v>5321</v>
      </c>
      <c r="G525" s="2" t="s">
        <v>7204</v>
      </c>
      <c r="H525" s="13">
        <v>44580</v>
      </c>
      <c r="I525" s="13">
        <f t="shared" si="40"/>
        <v>25722.66</v>
      </c>
      <c r="J525" s="13">
        <v>50260</v>
      </c>
      <c r="K525" s="13">
        <f t="shared" si="41"/>
        <v>29000.019999999997</v>
      </c>
      <c r="L525" s="13">
        <v>74830</v>
      </c>
      <c r="M525" s="13">
        <f t="shared" si="42"/>
        <v>43176.909999999996</v>
      </c>
    </row>
    <row r="526" spans="1:13">
      <c r="A526" s="2">
        <v>23961</v>
      </c>
      <c r="B526" s="2" t="s">
        <v>7643</v>
      </c>
      <c r="C526" s="62" t="s">
        <v>6392</v>
      </c>
      <c r="D526" s="2" t="s">
        <v>5461</v>
      </c>
      <c r="E526" s="2" t="s">
        <v>6842</v>
      </c>
      <c r="F526" s="2" t="s">
        <v>5321</v>
      </c>
      <c r="G526" s="2" t="s">
        <v>7644</v>
      </c>
      <c r="H526" s="13">
        <v>489</v>
      </c>
      <c r="I526" s="13">
        <f t="shared" si="40"/>
        <v>282.15299999999996</v>
      </c>
      <c r="J526" s="13">
        <v>524</v>
      </c>
      <c r="K526" s="13">
        <f t="shared" si="41"/>
        <v>302.34799999999996</v>
      </c>
      <c r="L526" s="13">
        <v>668</v>
      </c>
      <c r="M526" s="13">
        <f t="shared" si="42"/>
        <v>385.43599999999998</v>
      </c>
    </row>
    <row r="527" spans="1:13">
      <c r="A527" s="2">
        <v>23963</v>
      </c>
      <c r="B527" s="2" t="s">
        <v>7637</v>
      </c>
      <c r="C527" s="62" t="s">
        <v>6392</v>
      </c>
      <c r="D527" s="2" t="s">
        <v>5462</v>
      </c>
      <c r="E527" s="2" t="s">
        <v>6843</v>
      </c>
      <c r="F527" s="2" t="s">
        <v>5321</v>
      </c>
      <c r="G527" s="2" t="s">
        <v>7204</v>
      </c>
      <c r="H527" s="13">
        <v>4141</v>
      </c>
      <c r="I527" s="13">
        <f t="shared" si="40"/>
        <v>2389.357</v>
      </c>
      <c r="J527" s="13">
        <v>15615</v>
      </c>
      <c r="K527" s="13">
        <f t="shared" si="41"/>
        <v>9009.8549999999996</v>
      </c>
      <c r="L527" s="13">
        <v>19913</v>
      </c>
      <c r="M527" s="13">
        <f t="shared" si="42"/>
        <v>11489.800999999999</v>
      </c>
    </row>
    <row r="528" spans="1:13">
      <c r="A528" s="2">
        <v>23966</v>
      </c>
      <c r="B528" s="2"/>
      <c r="C528" s="62" t="s">
        <v>6392</v>
      </c>
      <c r="D528" s="2" t="s">
        <v>7637</v>
      </c>
      <c r="E528" s="2" t="s">
        <v>6844</v>
      </c>
      <c r="F528" s="2" t="s">
        <v>5321</v>
      </c>
      <c r="G528" s="2" t="s">
        <v>7204</v>
      </c>
      <c r="H528" s="13">
        <v>15773</v>
      </c>
      <c r="I528" s="13">
        <f t="shared" si="40"/>
        <v>9101.0209999999988</v>
      </c>
      <c r="J528" s="13">
        <v>16735</v>
      </c>
      <c r="K528" s="13">
        <f t="shared" si="41"/>
        <v>9656.0949999999993</v>
      </c>
      <c r="L528" s="13">
        <v>16303</v>
      </c>
      <c r="M528" s="13">
        <f t="shared" si="42"/>
        <v>9406.8310000000001</v>
      </c>
    </row>
    <row r="529" spans="1:13">
      <c r="A529" s="2">
        <v>23969</v>
      </c>
      <c r="B529" s="2" t="s">
        <v>7637</v>
      </c>
      <c r="C529" s="62" t="s">
        <v>6392</v>
      </c>
      <c r="D529" s="2" t="s">
        <v>7515</v>
      </c>
      <c r="E529" s="2" t="s">
        <v>6499</v>
      </c>
      <c r="F529" s="2" t="s">
        <v>5321</v>
      </c>
      <c r="G529" s="2" t="s">
        <v>7204</v>
      </c>
      <c r="H529" s="13">
        <v>71960</v>
      </c>
      <c r="I529" s="13">
        <f t="shared" si="40"/>
        <v>41520.92</v>
      </c>
      <c r="J529" s="13">
        <v>48940</v>
      </c>
      <c r="K529" s="13">
        <f t="shared" si="41"/>
        <v>28238.379999999997</v>
      </c>
      <c r="L529" s="13">
        <v>54380</v>
      </c>
      <c r="M529" s="13">
        <f t="shared" si="42"/>
        <v>31377.26</v>
      </c>
    </row>
    <row r="530" spans="1:13">
      <c r="A530" s="2">
        <v>23971</v>
      </c>
      <c r="B530" s="2" t="s">
        <v>7637</v>
      </c>
      <c r="C530" s="62" t="s">
        <v>6392</v>
      </c>
      <c r="D530" s="2" t="s">
        <v>5463</v>
      </c>
      <c r="E530" s="2" t="s">
        <v>6845</v>
      </c>
      <c r="F530" s="2" t="s">
        <v>5321</v>
      </c>
      <c r="G530" s="2" t="s">
        <v>7204</v>
      </c>
      <c r="H530" s="13">
        <v>991</v>
      </c>
      <c r="I530" s="13">
        <f t="shared" si="40"/>
        <v>571.8069999999999</v>
      </c>
      <c r="J530" s="13">
        <v>1928</v>
      </c>
      <c r="K530" s="13">
        <f t="shared" si="41"/>
        <v>1112.4559999999999</v>
      </c>
      <c r="L530" s="13">
        <v>4374</v>
      </c>
      <c r="M530" s="13">
        <f t="shared" si="42"/>
        <v>2523.7979999999998</v>
      </c>
    </row>
    <row r="531" spans="1:13">
      <c r="A531" s="2">
        <v>23972</v>
      </c>
      <c r="B531" s="2" t="s">
        <v>7643</v>
      </c>
      <c r="C531" s="62" t="s">
        <v>6392</v>
      </c>
      <c r="D531" s="2" t="s">
        <v>5464</v>
      </c>
      <c r="E531" s="2" t="s">
        <v>6846</v>
      </c>
      <c r="F531" s="2" t="s">
        <v>5321</v>
      </c>
      <c r="G531" s="2" t="s">
        <v>7644</v>
      </c>
      <c r="H531" s="13">
        <v>9269</v>
      </c>
      <c r="I531" s="13">
        <f t="shared" si="40"/>
        <v>5348.2129999999997</v>
      </c>
      <c r="J531" s="13">
        <v>6435</v>
      </c>
      <c r="K531" s="13">
        <f t="shared" si="41"/>
        <v>3712.9949999999999</v>
      </c>
      <c r="L531" s="13">
        <v>9000</v>
      </c>
      <c r="M531" s="13">
        <f t="shared" si="42"/>
        <v>5193</v>
      </c>
    </row>
    <row r="532" spans="1:13">
      <c r="A532" s="2">
        <v>24004</v>
      </c>
      <c r="B532" s="2"/>
      <c r="C532" s="62" t="s">
        <v>6392</v>
      </c>
      <c r="D532" s="2" t="s">
        <v>5465</v>
      </c>
      <c r="E532" s="2" t="s">
        <v>6847</v>
      </c>
      <c r="F532" s="2" t="s">
        <v>5321</v>
      </c>
      <c r="G532" s="2"/>
      <c r="H532" s="13">
        <v>7927</v>
      </c>
      <c r="I532" s="13">
        <f t="shared" si="40"/>
        <v>4573.8789999999999</v>
      </c>
      <c r="J532" s="13">
        <v>10328</v>
      </c>
      <c r="K532" s="13">
        <f t="shared" si="41"/>
        <v>5959.2559999999994</v>
      </c>
      <c r="L532" s="13">
        <v>10212</v>
      </c>
      <c r="M532" s="13">
        <f t="shared" si="42"/>
        <v>5892.3239999999996</v>
      </c>
    </row>
    <row r="533" spans="1:13">
      <c r="A533" s="2">
        <v>24024</v>
      </c>
      <c r="B533" s="2" t="s">
        <v>7643</v>
      </c>
      <c r="C533" s="62" t="s">
        <v>6392</v>
      </c>
      <c r="D533" s="2" t="s">
        <v>5466</v>
      </c>
      <c r="E533" s="2" t="s">
        <v>6849</v>
      </c>
      <c r="F533" s="2" t="s">
        <v>5321</v>
      </c>
      <c r="G533" s="2" t="s">
        <v>7644</v>
      </c>
      <c r="H533" s="13">
        <v>33288</v>
      </c>
      <c r="I533" s="13">
        <f t="shared" si="40"/>
        <v>19207.175999999999</v>
      </c>
      <c r="J533" s="13">
        <v>26448</v>
      </c>
      <c r="K533" s="13">
        <f t="shared" si="41"/>
        <v>15260.495999999999</v>
      </c>
      <c r="L533" s="13">
        <v>33859</v>
      </c>
      <c r="M533" s="13">
        <f t="shared" si="42"/>
        <v>19536.643</v>
      </c>
    </row>
    <row r="534" spans="1:13">
      <c r="A534" s="2">
        <v>24025</v>
      </c>
      <c r="B534" s="2" t="s">
        <v>7637</v>
      </c>
      <c r="C534" s="62" t="s">
        <v>6392</v>
      </c>
      <c r="D534" s="2" t="s">
        <v>5467</v>
      </c>
      <c r="E534" s="2" t="s">
        <v>6850</v>
      </c>
      <c r="F534" s="2" t="s">
        <v>5321</v>
      </c>
      <c r="G534" s="2" t="s">
        <v>7204</v>
      </c>
      <c r="H534" s="13">
        <v>1425</v>
      </c>
      <c r="I534" s="13">
        <f t="shared" si="40"/>
        <v>822.22499999999991</v>
      </c>
      <c r="J534" s="13">
        <v>868</v>
      </c>
      <c r="K534" s="13">
        <f t="shared" si="41"/>
        <v>500.83599999999996</v>
      </c>
      <c r="L534" s="13">
        <v>1599</v>
      </c>
      <c r="M534" s="13">
        <f t="shared" si="42"/>
        <v>922.62299999999993</v>
      </c>
    </row>
    <row r="535" spans="1:13">
      <c r="A535" s="2">
        <v>24116</v>
      </c>
      <c r="B535" s="2" t="s">
        <v>7637</v>
      </c>
      <c r="C535" s="62" t="s">
        <v>6392</v>
      </c>
      <c r="D535" s="2" t="s">
        <v>7720</v>
      </c>
      <c r="E535" s="2" t="s">
        <v>6852</v>
      </c>
      <c r="F535" s="2" t="s">
        <v>5321</v>
      </c>
      <c r="G535" s="2"/>
      <c r="H535" s="13">
        <v>25219</v>
      </c>
      <c r="I535" s="13">
        <f t="shared" ref="I535:I598" si="43">H535*0.577</f>
        <v>14551.362999999999</v>
      </c>
      <c r="J535" s="13">
        <v>31802</v>
      </c>
      <c r="K535" s="13">
        <f t="shared" ref="K535:K598" si="44">J535*0.577</f>
        <v>18349.753999999997</v>
      </c>
      <c r="L535" s="13">
        <v>16763</v>
      </c>
      <c r="M535" s="13">
        <f t="shared" ref="M535:M598" si="45">L535*0.577</f>
        <v>9672.2509999999984</v>
      </c>
    </row>
    <row r="536" spans="1:13">
      <c r="A536" s="2">
        <v>24217</v>
      </c>
      <c r="B536" s="2" t="s">
        <v>7637</v>
      </c>
      <c r="C536" s="62" t="s">
        <v>6392</v>
      </c>
      <c r="D536" s="2" t="s">
        <v>7720</v>
      </c>
      <c r="E536" s="2" t="s">
        <v>6853</v>
      </c>
      <c r="F536" s="2" t="s">
        <v>5321</v>
      </c>
      <c r="G536" s="2"/>
      <c r="H536" s="13">
        <v>11234</v>
      </c>
      <c r="I536" s="13">
        <f t="shared" si="43"/>
        <v>6482.0179999999991</v>
      </c>
      <c r="J536" s="13">
        <v>14574</v>
      </c>
      <c r="K536" s="13">
        <f t="shared" si="44"/>
        <v>8409.1979999999985</v>
      </c>
      <c r="L536" s="13">
        <v>10682</v>
      </c>
      <c r="M536" s="13">
        <f t="shared" si="45"/>
        <v>6163.5139999999992</v>
      </c>
    </row>
    <row r="537" spans="1:13">
      <c r="A537" s="2">
        <v>24254</v>
      </c>
      <c r="B537" s="2"/>
      <c r="C537" s="62" t="s">
        <v>6392</v>
      </c>
      <c r="D537" s="2" t="s">
        <v>5469</v>
      </c>
      <c r="E537" s="2" t="s">
        <v>6854</v>
      </c>
      <c r="F537" s="2" t="s">
        <v>5321</v>
      </c>
      <c r="G537" s="2"/>
      <c r="H537" s="13">
        <v>12325</v>
      </c>
      <c r="I537" s="13">
        <f t="shared" si="43"/>
        <v>7111.5249999999996</v>
      </c>
      <c r="J537" s="13">
        <v>10426</v>
      </c>
      <c r="K537" s="13">
        <f t="shared" si="44"/>
        <v>6015.8019999999997</v>
      </c>
      <c r="L537" s="13">
        <v>10758</v>
      </c>
      <c r="M537" s="13">
        <f t="shared" si="45"/>
        <v>6207.366</v>
      </c>
    </row>
    <row r="538" spans="1:13">
      <c r="A538" s="2">
        <v>24363</v>
      </c>
      <c r="B538" s="2" t="s">
        <v>7643</v>
      </c>
      <c r="C538" s="62" t="s">
        <v>6392</v>
      </c>
      <c r="D538" s="2" t="s">
        <v>5470</v>
      </c>
      <c r="E538" s="2" t="s">
        <v>6855</v>
      </c>
      <c r="F538" s="2" t="s">
        <v>5321</v>
      </c>
      <c r="G538" s="2" t="s">
        <v>7644</v>
      </c>
      <c r="H538" s="13">
        <v>441</v>
      </c>
      <c r="I538" s="13">
        <f t="shared" si="43"/>
        <v>254.45699999999999</v>
      </c>
      <c r="J538" s="13">
        <v>357</v>
      </c>
      <c r="K538" s="13">
        <f t="shared" si="44"/>
        <v>205.98899999999998</v>
      </c>
      <c r="L538" s="13">
        <v>378</v>
      </c>
      <c r="M538" s="13">
        <f t="shared" si="45"/>
        <v>218.10599999999999</v>
      </c>
    </row>
    <row r="539" spans="1:13">
      <c r="A539" s="2">
        <v>24421</v>
      </c>
      <c r="B539" s="2" t="s">
        <v>7637</v>
      </c>
      <c r="C539" s="62" t="s">
        <v>6392</v>
      </c>
      <c r="D539" s="2" t="s">
        <v>5475</v>
      </c>
      <c r="E539" s="2" t="s">
        <v>6859</v>
      </c>
      <c r="F539" s="2" t="s">
        <v>5321</v>
      </c>
      <c r="G539" s="2" t="s">
        <v>7204</v>
      </c>
      <c r="H539" s="13">
        <v>44280</v>
      </c>
      <c r="I539" s="13">
        <f t="shared" si="43"/>
        <v>25549.559999999998</v>
      </c>
      <c r="J539" s="13">
        <v>41437</v>
      </c>
      <c r="K539" s="13">
        <f t="shared" si="44"/>
        <v>23909.148999999998</v>
      </c>
      <c r="L539" s="13">
        <v>42144</v>
      </c>
      <c r="M539" s="13">
        <f t="shared" si="45"/>
        <v>24317.088</v>
      </c>
    </row>
    <row r="540" spans="1:13">
      <c r="A540" s="2">
        <v>24453</v>
      </c>
      <c r="B540" s="2" t="s">
        <v>7637</v>
      </c>
      <c r="C540" s="62" t="s">
        <v>6392</v>
      </c>
      <c r="D540" s="2" t="s">
        <v>7720</v>
      </c>
      <c r="E540" s="2" t="s">
        <v>6860</v>
      </c>
      <c r="F540" s="2" t="s">
        <v>5321</v>
      </c>
      <c r="G540" s="2"/>
      <c r="H540" s="13">
        <v>13731</v>
      </c>
      <c r="I540" s="13">
        <f t="shared" si="43"/>
        <v>7922.7869999999994</v>
      </c>
      <c r="J540" s="13">
        <v>14506</v>
      </c>
      <c r="K540" s="13">
        <f t="shared" si="44"/>
        <v>8369.9619999999995</v>
      </c>
      <c r="L540" s="13">
        <v>13030</v>
      </c>
      <c r="M540" s="13">
        <f t="shared" si="45"/>
        <v>7518.3099999999995</v>
      </c>
    </row>
    <row r="541" spans="1:13">
      <c r="A541" s="2">
        <v>24501</v>
      </c>
      <c r="B541" s="2" t="s">
        <v>7637</v>
      </c>
      <c r="C541" s="62" t="s">
        <v>6392</v>
      </c>
      <c r="D541" s="2" t="s">
        <v>7505</v>
      </c>
      <c r="E541" s="2" t="s">
        <v>6861</v>
      </c>
      <c r="F541" s="2" t="s">
        <v>5321</v>
      </c>
      <c r="G541" s="2" t="s">
        <v>7204</v>
      </c>
      <c r="H541" s="13">
        <v>438</v>
      </c>
      <c r="I541" s="13">
        <f t="shared" si="43"/>
        <v>252.72599999999997</v>
      </c>
      <c r="J541" s="13">
        <v>419</v>
      </c>
      <c r="K541" s="13">
        <f t="shared" si="44"/>
        <v>241.76299999999998</v>
      </c>
      <c r="L541" s="13">
        <v>426</v>
      </c>
      <c r="M541" s="13">
        <f t="shared" si="45"/>
        <v>245.80199999999999</v>
      </c>
    </row>
    <row r="542" spans="1:13">
      <c r="A542" s="2">
        <v>24515</v>
      </c>
      <c r="B542" s="2" t="s">
        <v>7637</v>
      </c>
      <c r="C542" s="62" t="s">
        <v>6392</v>
      </c>
      <c r="D542" s="2" t="s">
        <v>7720</v>
      </c>
      <c r="E542" s="2" t="s">
        <v>6862</v>
      </c>
      <c r="F542" s="2" t="s">
        <v>5321</v>
      </c>
      <c r="G542" s="2"/>
      <c r="H542" s="13">
        <v>1051</v>
      </c>
      <c r="I542" s="13">
        <f t="shared" si="43"/>
        <v>606.42699999999991</v>
      </c>
      <c r="J542" s="13">
        <v>1128</v>
      </c>
      <c r="K542" s="13">
        <f t="shared" si="44"/>
        <v>650.85599999999999</v>
      </c>
      <c r="L542" s="13">
        <v>1006</v>
      </c>
      <c r="M542" s="13">
        <f t="shared" si="45"/>
        <v>580.46199999999999</v>
      </c>
    </row>
    <row r="543" spans="1:13">
      <c r="A543" s="2">
        <v>24546</v>
      </c>
      <c r="B543" s="2" t="s">
        <v>7643</v>
      </c>
      <c r="C543" s="62" t="s">
        <v>6392</v>
      </c>
      <c r="D543" s="2" t="s">
        <v>5476</v>
      </c>
      <c r="E543" s="2" t="s">
        <v>6863</v>
      </c>
      <c r="F543" s="2" t="s">
        <v>5321</v>
      </c>
      <c r="G543" s="2" t="s">
        <v>7644</v>
      </c>
      <c r="H543" s="13">
        <v>300</v>
      </c>
      <c r="I543" s="13">
        <f t="shared" si="43"/>
        <v>173.1</v>
      </c>
      <c r="J543" s="13">
        <v>317</v>
      </c>
      <c r="K543" s="13">
        <f t="shared" si="44"/>
        <v>182.90899999999999</v>
      </c>
      <c r="L543" s="13">
        <v>396</v>
      </c>
      <c r="M543" s="13">
        <f t="shared" si="45"/>
        <v>228.49199999999999</v>
      </c>
    </row>
    <row r="544" spans="1:13">
      <c r="A544" s="2">
        <v>24838</v>
      </c>
      <c r="B544" s="2" t="s">
        <v>5477</v>
      </c>
      <c r="C544" s="62" t="s">
        <v>6392</v>
      </c>
      <c r="D544" s="2" t="s">
        <v>5478</v>
      </c>
      <c r="E544" s="2" t="s">
        <v>6864</v>
      </c>
      <c r="F544" s="2" t="s">
        <v>7639</v>
      </c>
      <c r="G544" s="2" t="s">
        <v>7204</v>
      </c>
      <c r="H544" s="13">
        <v>14224</v>
      </c>
      <c r="I544" s="13">
        <f t="shared" si="43"/>
        <v>8207.2479999999996</v>
      </c>
      <c r="J544" s="13">
        <v>13715</v>
      </c>
      <c r="K544" s="13">
        <f t="shared" si="44"/>
        <v>7913.5549999999994</v>
      </c>
      <c r="L544" s="13">
        <v>13297</v>
      </c>
      <c r="M544" s="13">
        <f t="shared" si="45"/>
        <v>7672.3689999999997</v>
      </c>
    </row>
    <row r="545" spans="1:13">
      <c r="A545" s="2">
        <v>24839</v>
      </c>
      <c r="B545" s="2" t="s">
        <v>7637</v>
      </c>
      <c r="C545" s="62" t="s">
        <v>6392</v>
      </c>
      <c r="D545" s="2" t="s">
        <v>7720</v>
      </c>
      <c r="E545" s="2" t="s">
        <v>6467</v>
      </c>
      <c r="F545" s="2" t="s">
        <v>7639</v>
      </c>
      <c r="G545" s="2"/>
      <c r="H545" s="13">
        <v>16861</v>
      </c>
      <c r="I545" s="13">
        <f t="shared" si="43"/>
        <v>9728.7969999999987</v>
      </c>
      <c r="J545" s="13">
        <v>16368</v>
      </c>
      <c r="K545" s="13">
        <f t="shared" si="44"/>
        <v>9444.3359999999993</v>
      </c>
      <c r="L545" s="13">
        <v>14657</v>
      </c>
      <c r="M545" s="13">
        <f t="shared" si="45"/>
        <v>8457.0889999999999</v>
      </c>
    </row>
    <row r="546" spans="1:13">
      <c r="A546" s="2">
        <v>24842</v>
      </c>
      <c r="B546" s="2" t="s">
        <v>7637</v>
      </c>
      <c r="C546" s="62" t="s">
        <v>6392</v>
      </c>
      <c r="D546" s="2" t="s">
        <v>7720</v>
      </c>
      <c r="E546" s="2" t="s">
        <v>6865</v>
      </c>
      <c r="F546" s="2" t="s">
        <v>7639</v>
      </c>
      <c r="G546" s="2"/>
      <c r="H546" s="13">
        <v>17300</v>
      </c>
      <c r="I546" s="13">
        <f t="shared" si="43"/>
        <v>9982.0999999999985</v>
      </c>
      <c r="J546" s="13">
        <v>37788</v>
      </c>
      <c r="K546" s="13">
        <f t="shared" si="44"/>
        <v>21803.675999999999</v>
      </c>
      <c r="L546" s="13">
        <v>33210</v>
      </c>
      <c r="M546" s="13">
        <f t="shared" si="45"/>
        <v>19162.169999999998</v>
      </c>
    </row>
    <row r="547" spans="1:13">
      <c r="A547" s="2">
        <v>24863</v>
      </c>
      <c r="B547" s="2" t="s">
        <v>7637</v>
      </c>
      <c r="C547" s="62" t="s">
        <v>6392</v>
      </c>
      <c r="D547" s="2" t="s">
        <v>7690</v>
      </c>
      <c r="E547" s="2" t="s">
        <v>6866</v>
      </c>
      <c r="F547" s="2" t="s">
        <v>7639</v>
      </c>
      <c r="G547" s="2"/>
      <c r="H547" s="13">
        <v>876</v>
      </c>
      <c r="I547" s="13">
        <f t="shared" si="43"/>
        <v>505.45199999999994</v>
      </c>
      <c r="J547" s="13">
        <v>876</v>
      </c>
      <c r="K547" s="13">
        <f t="shared" si="44"/>
        <v>505.45199999999994</v>
      </c>
      <c r="L547" s="13">
        <v>876</v>
      </c>
      <c r="M547" s="13">
        <f t="shared" si="45"/>
        <v>505.45199999999994</v>
      </c>
    </row>
    <row r="548" spans="1:13">
      <c r="A548" s="2">
        <v>24864</v>
      </c>
      <c r="B548" s="2"/>
      <c r="C548" s="62" t="s">
        <v>6392</v>
      </c>
      <c r="D548" s="2" t="s">
        <v>5479</v>
      </c>
      <c r="E548" s="2" t="s">
        <v>6867</v>
      </c>
      <c r="F548" s="2" t="s">
        <v>7639</v>
      </c>
      <c r="G548" s="2"/>
      <c r="H548" s="13">
        <v>5066</v>
      </c>
      <c r="I548" s="13">
        <f t="shared" si="43"/>
        <v>2923.0819999999999</v>
      </c>
      <c r="J548" s="13">
        <v>507</v>
      </c>
      <c r="K548" s="13">
        <f t="shared" si="44"/>
        <v>292.53899999999999</v>
      </c>
      <c r="L548" s="13">
        <v>631</v>
      </c>
      <c r="M548" s="13">
        <f t="shared" si="45"/>
        <v>364.08699999999999</v>
      </c>
    </row>
    <row r="549" spans="1:13">
      <c r="A549" s="2">
        <v>24870</v>
      </c>
      <c r="B549" s="2" t="s">
        <v>7643</v>
      </c>
      <c r="C549" s="62" t="s">
        <v>6392</v>
      </c>
      <c r="D549" s="2" t="s">
        <v>5480</v>
      </c>
      <c r="E549" s="2" t="s">
        <v>6868</v>
      </c>
      <c r="F549" s="2" t="s">
        <v>7639</v>
      </c>
      <c r="G549" s="2" t="s">
        <v>7644</v>
      </c>
      <c r="H549" s="13">
        <v>1010</v>
      </c>
      <c r="I549" s="13">
        <f t="shared" si="43"/>
        <v>582.77</v>
      </c>
      <c r="J549" s="13">
        <v>868</v>
      </c>
      <c r="K549" s="13">
        <f t="shared" si="44"/>
        <v>500.83599999999996</v>
      </c>
      <c r="L549" s="13">
        <v>3341</v>
      </c>
      <c r="M549" s="13">
        <f t="shared" si="45"/>
        <v>1927.7569999999998</v>
      </c>
    </row>
    <row r="550" spans="1:13">
      <c r="A550" s="2">
        <v>24991</v>
      </c>
      <c r="B550" s="2" t="s">
        <v>7637</v>
      </c>
      <c r="C550" s="62" t="s">
        <v>6392</v>
      </c>
      <c r="D550" s="2" t="s">
        <v>5481</v>
      </c>
      <c r="E550" s="2" t="s">
        <v>6869</v>
      </c>
      <c r="F550" s="2" t="s">
        <v>7639</v>
      </c>
      <c r="G550" s="2" t="s">
        <v>7204</v>
      </c>
      <c r="H550" s="13">
        <v>9871</v>
      </c>
      <c r="I550" s="13">
        <f t="shared" si="43"/>
        <v>5695.567</v>
      </c>
      <c r="J550" s="13">
        <v>710</v>
      </c>
      <c r="K550" s="13">
        <f t="shared" si="44"/>
        <v>409.66999999999996</v>
      </c>
      <c r="L550" s="13">
        <v>703</v>
      </c>
      <c r="M550" s="13">
        <f t="shared" si="45"/>
        <v>405.63099999999997</v>
      </c>
    </row>
    <row r="551" spans="1:13">
      <c r="A551" s="2">
        <v>24993</v>
      </c>
      <c r="B551" s="2" t="s">
        <v>7643</v>
      </c>
      <c r="C551" s="62" t="s">
        <v>6392</v>
      </c>
      <c r="D551" s="2" t="s">
        <v>5482</v>
      </c>
      <c r="E551" s="2" t="s">
        <v>6870</v>
      </c>
      <c r="F551" s="2" t="s">
        <v>7639</v>
      </c>
      <c r="G551" s="2" t="s">
        <v>7644</v>
      </c>
      <c r="H551" s="13">
        <v>2160</v>
      </c>
      <c r="I551" s="13">
        <f t="shared" si="43"/>
        <v>1246.32</v>
      </c>
      <c r="J551" s="13">
        <v>2870</v>
      </c>
      <c r="K551" s="13">
        <f t="shared" si="44"/>
        <v>1655.9899999999998</v>
      </c>
      <c r="L551" s="13">
        <v>2910</v>
      </c>
      <c r="M551" s="13">
        <f t="shared" si="45"/>
        <v>1679.07</v>
      </c>
    </row>
    <row r="552" spans="1:13">
      <c r="A552" s="2">
        <v>24997</v>
      </c>
      <c r="B552" s="2" t="s">
        <v>7637</v>
      </c>
      <c r="C552" s="62" t="s">
        <v>6392</v>
      </c>
      <c r="D552" s="2" t="s">
        <v>7720</v>
      </c>
      <c r="E552" s="2" t="s">
        <v>6871</v>
      </c>
      <c r="F552" s="2" t="s">
        <v>7639</v>
      </c>
      <c r="G552" s="2"/>
      <c r="H552" s="13">
        <v>11011</v>
      </c>
      <c r="I552" s="13">
        <f t="shared" si="43"/>
        <v>6353.3469999999998</v>
      </c>
      <c r="J552" s="13">
        <v>11326</v>
      </c>
      <c r="K552" s="13">
        <f t="shared" si="44"/>
        <v>6535.1019999999999</v>
      </c>
      <c r="L552" s="13">
        <v>13123</v>
      </c>
      <c r="M552" s="13">
        <f t="shared" si="45"/>
        <v>7571.9709999999995</v>
      </c>
    </row>
    <row r="553" spans="1:13">
      <c r="A553" s="2">
        <v>24998</v>
      </c>
      <c r="B553" s="2" t="s">
        <v>7637</v>
      </c>
      <c r="C553" s="62" t="s">
        <v>6392</v>
      </c>
      <c r="D553" s="2" t="s">
        <v>7720</v>
      </c>
      <c r="E553" s="2" t="s">
        <v>6872</v>
      </c>
      <c r="F553" s="2" t="s">
        <v>7639</v>
      </c>
      <c r="G553" s="2"/>
      <c r="H553" s="13">
        <v>28412</v>
      </c>
      <c r="I553" s="13">
        <f t="shared" si="43"/>
        <v>16393.723999999998</v>
      </c>
      <c r="J553" s="13">
        <v>28511</v>
      </c>
      <c r="K553" s="13">
        <f t="shared" si="44"/>
        <v>16450.846999999998</v>
      </c>
      <c r="L553" s="13">
        <v>31099</v>
      </c>
      <c r="M553" s="13">
        <f t="shared" si="45"/>
        <v>17944.123</v>
      </c>
    </row>
    <row r="554" spans="1:13">
      <c r="A554" s="2">
        <v>24999</v>
      </c>
      <c r="B554" s="2" t="s">
        <v>7637</v>
      </c>
      <c r="C554" s="62" t="s">
        <v>6392</v>
      </c>
      <c r="D554" s="2" t="s">
        <v>7720</v>
      </c>
      <c r="E554" s="2" t="s">
        <v>6873</v>
      </c>
      <c r="F554" s="2" t="s">
        <v>7639</v>
      </c>
      <c r="G554" s="2"/>
      <c r="H554" s="13">
        <v>11382</v>
      </c>
      <c r="I554" s="13">
        <f t="shared" si="43"/>
        <v>6567.4139999999998</v>
      </c>
      <c r="J554" s="13">
        <v>12149</v>
      </c>
      <c r="K554" s="13">
        <f t="shared" si="44"/>
        <v>7009.972999999999</v>
      </c>
      <c r="L554" s="13">
        <v>14054</v>
      </c>
      <c r="M554" s="13">
        <f t="shared" si="45"/>
        <v>8109.1579999999994</v>
      </c>
    </row>
    <row r="555" spans="1:13">
      <c r="A555" s="2">
        <v>25000</v>
      </c>
      <c r="B555" s="2" t="s">
        <v>7637</v>
      </c>
      <c r="C555" s="62" t="s">
        <v>6392</v>
      </c>
      <c r="D555" s="2" t="s">
        <v>7720</v>
      </c>
      <c r="E555" s="2" t="s">
        <v>6874</v>
      </c>
      <c r="F555" s="2" t="s">
        <v>7639</v>
      </c>
      <c r="G555" s="2"/>
      <c r="H555" s="13">
        <v>20624</v>
      </c>
      <c r="I555" s="13">
        <f t="shared" si="43"/>
        <v>11900.047999999999</v>
      </c>
      <c r="J555" s="13">
        <v>11789</v>
      </c>
      <c r="K555" s="13">
        <f t="shared" si="44"/>
        <v>6802.2529999999997</v>
      </c>
      <c r="L555" s="13">
        <v>6656</v>
      </c>
      <c r="M555" s="13">
        <f t="shared" si="45"/>
        <v>3840.5119999999997</v>
      </c>
    </row>
    <row r="556" spans="1:13">
      <c r="A556" s="2">
        <v>25001</v>
      </c>
      <c r="B556" s="2" t="s">
        <v>7637</v>
      </c>
      <c r="C556" s="62" t="s">
        <v>6392</v>
      </c>
      <c r="D556" s="2" t="s">
        <v>7720</v>
      </c>
      <c r="E556" s="2" t="s">
        <v>6875</v>
      </c>
      <c r="F556" s="2" t="s">
        <v>7639</v>
      </c>
      <c r="G556" s="2"/>
      <c r="H556" s="13">
        <v>19950</v>
      </c>
      <c r="I556" s="13">
        <f t="shared" si="43"/>
        <v>11511.15</v>
      </c>
      <c r="J556" s="13">
        <v>17073</v>
      </c>
      <c r="K556" s="13">
        <f t="shared" si="44"/>
        <v>9851.1209999999992</v>
      </c>
      <c r="L556" s="13">
        <v>15766</v>
      </c>
      <c r="M556" s="13">
        <f t="shared" si="45"/>
        <v>9096.982</v>
      </c>
    </row>
    <row r="557" spans="1:13">
      <c r="A557" s="2">
        <v>25002</v>
      </c>
      <c r="B557" s="2" t="s">
        <v>7637</v>
      </c>
      <c r="C557" s="62" t="s">
        <v>6392</v>
      </c>
      <c r="D557" s="2" t="s">
        <v>7720</v>
      </c>
      <c r="E557" s="2" t="s">
        <v>6876</v>
      </c>
      <c r="F557" s="2" t="s">
        <v>7639</v>
      </c>
      <c r="G557" s="2"/>
      <c r="H557" s="13">
        <v>8712</v>
      </c>
      <c r="I557" s="13">
        <f t="shared" si="43"/>
        <v>5026.8239999999996</v>
      </c>
      <c r="J557" s="13">
        <v>9333</v>
      </c>
      <c r="K557" s="13">
        <f t="shared" si="44"/>
        <v>5385.1409999999996</v>
      </c>
      <c r="L557" s="13">
        <v>10602</v>
      </c>
      <c r="M557" s="13">
        <f t="shared" si="45"/>
        <v>6117.3539999999994</v>
      </c>
    </row>
    <row r="558" spans="1:13">
      <c r="A558" s="2">
        <v>25003</v>
      </c>
      <c r="B558" s="2" t="s">
        <v>7637</v>
      </c>
      <c r="C558" s="62" t="s">
        <v>6392</v>
      </c>
      <c r="D558" s="2" t="s">
        <v>7720</v>
      </c>
      <c r="E558" s="2" t="s">
        <v>6877</v>
      </c>
      <c r="F558" s="2" t="s">
        <v>7639</v>
      </c>
      <c r="G558" s="2"/>
      <c r="H558" s="13">
        <v>3181</v>
      </c>
      <c r="I558" s="13">
        <f t="shared" si="43"/>
        <v>1835.4369999999999</v>
      </c>
      <c r="J558" s="13">
        <v>3470</v>
      </c>
      <c r="K558" s="13">
        <f t="shared" si="44"/>
        <v>2002.1899999999998</v>
      </c>
      <c r="L558" s="13">
        <v>3576</v>
      </c>
      <c r="M558" s="13">
        <f t="shared" si="45"/>
        <v>2063.3519999999999</v>
      </c>
    </row>
    <row r="559" spans="1:13">
      <c r="A559" s="2">
        <v>25004</v>
      </c>
      <c r="B559" s="2" t="s">
        <v>7637</v>
      </c>
      <c r="C559" s="62" t="s">
        <v>6392</v>
      </c>
      <c r="D559" s="2" t="s">
        <v>7720</v>
      </c>
      <c r="E559" s="2" t="s">
        <v>6878</v>
      </c>
      <c r="F559" s="2" t="s">
        <v>7639</v>
      </c>
      <c r="G559" s="2"/>
      <c r="H559" s="13">
        <v>11097</v>
      </c>
      <c r="I559" s="13">
        <f t="shared" si="43"/>
        <v>6402.9689999999991</v>
      </c>
      <c r="J559" s="13">
        <v>11547</v>
      </c>
      <c r="K559" s="13">
        <f t="shared" si="44"/>
        <v>6662.6189999999997</v>
      </c>
      <c r="L559" s="13">
        <v>13406</v>
      </c>
      <c r="M559" s="13">
        <f t="shared" si="45"/>
        <v>7735.2619999999997</v>
      </c>
    </row>
    <row r="560" spans="1:13">
      <c r="A560" s="2">
        <v>25005</v>
      </c>
      <c r="B560" s="2" t="s">
        <v>7637</v>
      </c>
      <c r="C560" s="62" t="s">
        <v>6392</v>
      </c>
      <c r="D560" s="2" t="s">
        <v>7720</v>
      </c>
      <c r="E560" s="2" t="s">
        <v>6879</v>
      </c>
      <c r="F560" s="2" t="s">
        <v>7639</v>
      </c>
      <c r="G560" s="2"/>
      <c r="H560" s="13">
        <v>3513</v>
      </c>
      <c r="I560" s="13">
        <f t="shared" si="43"/>
        <v>2027.0009999999997</v>
      </c>
      <c r="J560" s="13">
        <v>2757</v>
      </c>
      <c r="K560" s="13">
        <f t="shared" si="44"/>
        <v>1590.789</v>
      </c>
      <c r="L560" s="13">
        <v>3224</v>
      </c>
      <c r="M560" s="13">
        <f t="shared" si="45"/>
        <v>1860.2479999999998</v>
      </c>
    </row>
    <row r="561" spans="1:13">
      <c r="A561" s="2">
        <v>25006</v>
      </c>
      <c r="B561" s="2" t="s">
        <v>7637</v>
      </c>
      <c r="C561" s="62" t="s">
        <v>6392</v>
      </c>
      <c r="D561" s="2" t="s">
        <v>7720</v>
      </c>
      <c r="E561" s="2" t="s">
        <v>6880</v>
      </c>
      <c r="F561" s="2" t="s">
        <v>7639</v>
      </c>
      <c r="G561" s="2"/>
      <c r="H561" s="13">
        <v>24609</v>
      </c>
      <c r="I561" s="13">
        <f t="shared" si="43"/>
        <v>14199.392999999998</v>
      </c>
      <c r="J561" s="13">
        <v>27409</v>
      </c>
      <c r="K561" s="13">
        <f t="shared" si="44"/>
        <v>15814.992999999999</v>
      </c>
      <c r="L561" s="13">
        <v>51369</v>
      </c>
      <c r="M561" s="13">
        <f t="shared" si="45"/>
        <v>29639.912999999997</v>
      </c>
    </row>
    <row r="562" spans="1:13">
      <c r="A562" s="2">
        <v>25007</v>
      </c>
      <c r="B562" s="2" t="s">
        <v>7637</v>
      </c>
      <c r="C562" s="62" t="s">
        <v>6392</v>
      </c>
      <c r="D562" s="2" t="s">
        <v>7720</v>
      </c>
      <c r="E562" s="2" t="s">
        <v>6881</v>
      </c>
      <c r="F562" s="2" t="s">
        <v>7639</v>
      </c>
      <c r="G562" s="2"/>
      <c r="H562" s="13">
        <v>17098</v>
      </c>
      <c r="I562" s="13">
        <f t="shared" si="43"/>
        <v>9865.5459999999985</v>
      </c>
      <c r="J562" s="13">
        <v>18020</v>
      </c>
      <c r="K562" s="13">
        <f t="shared" si="44"/>
        <v>10397.539999999999</v>
      </c>
      <c r="L562" s="13">
        <v>20675</v>
      </c>
      <c r="M562" s="13">
        <f t="shared" si="45"/>
        <v>11929.474999999999</v>
      </c>
    </row>
    <row r="563" spans="1:13">
      <c r="A563" s="2">
        <v>25008</v>
      </c>
      <c r="B563" s="2" t="s">
        <v>7637</v>
      </c>
      <c r="C563" s="62" t="s">
        <v>6392</v>
      </c>
      <c r="D563" s="2" t="s">
        <v>7720</v>
      </c>
      <c r="E563" s="2" t="s">
        <v>6882</v>
      </c>
      <c r="F563" s="2" t="s">
        <v>7639</v>
      </c>
      <c r="G563" s="2"/>
      <c r="H563" s="13">
        <v>3586</v>
      </c>
      <c r="I563" s="13">
        <f t="shared" si="43"/>
        <v>2069.1219999999998</v>
      </c>
      <c r="J563" s="13">
        <v>3856</v>
      </c>
      <c r="K563" s="13">
        <f t="shared" si="44"/>
        <v>2224.9119999999998</v>
      </c>
      <c r="L563" s="13">
        <v>4440</v>
      </c>
      <c r="M563" s="13">
        <f t="shared" si="45"/>
        <v>2561.8799999999997</v>
      </c>
    </row>
    <row r="564" spans="1:13">
      <c r="A564" s="2">
        <v>25009</v>
      </c>
      <c r="B564" s="2" t="s">
        <v>7637</v>
      </c>
      <c r="C564" s="62" t="s">
        <v>6392</v>
      </c>
      <c r="D564" s="2" t="s">
        <v>7720</v>
      </c>
      <c r="E564" s="2" t="s">
        <v>6883</v>
      </c>
      <c r="F564" s="2" t="s">
        <v>7639</v>
      </c>
      <c r="G564" s="2"/>
      <c r="H564" s="13">
        <v>1915</v>
      </c>
      <c r="I564" s="13">
        <f t="shared" si="43"/>
        <v>1104.9549999999999</v>
      </c>
      <c r="J564" s="13">
        <v>2039</v>
      </c>
      <c r="K564" s="13">
        <f t="shared" si="44"/>
        <v>1176.5029999999999</v>
      </c>
      <c r="L564" s="13">
        <v>2347</v>
      </c>
      <c r="M564" s="13">
        <f t="shared" si="45"/>
        <v>1354.2189999999998</v>
      </c>
    </row>
    <row r="565" spans="1:13">
      <c r="A565" s="2">
        <v>25010</v>
      </c>
      <c r="B565" s="2" t="s">
        <v>7637</v>
      </c>
      <c r="C565" s="62" t="s">
        <v>6392</v>
      </c>
      <c r="D565" s="2" t="s">
        <v>5483</v>
      </c>
      <c r="E565" s="2" t="s">
        <v>6884</v>
      </c>
      <c r="F565" s="2" t="s">
        <v>7639</v>
      </c>
      <c r="G565" s="2" t="s">
        <v>7678</v>
      </c>
      <c r="H565" s="13">
        <v>3566</v>
      </c>
      <c r="I565" s="13">
        <f t="shared" si="43"/>
        <v>2057.5819999999999</v>
      </c>
      <c r="J565" s="13">
        <v>3825</v>
      </c>
      <c r="K565" s="13">
        <f t="shared" si="44"/>
        <v>2207.0249999999996</v>
      </c>
      <c r="L565" s="13">
        <v>3588</v>
      </c>
      <c r="M565" s="13">
        <f t="shared" si="45"/>
        <v>2070.2759999999998</v>
      </c>
    </row>
    <row r="566" spans="1:13">
      <c r="A566" s="2">
        <v>25011</v>
      </c>
      <c r="B566" s="2" t="s">
        <v>7637</v>
      </c>
      <c r="C566" s="62" t="s">
        <v>6392</v>
      </c>
      <c r="D566" s="2" t="s">
        <v>7720</v>
      </c>
      <c r="E566" s="2" t="s">
        <v>6885</v>
      </c>
      <c r="F566" s="2" t="s">
        <v>7639</v>
      </c>
      <c r="G566" s="2"/>
      <c r="H566" s="13">
        <v>14448</v>
      </c>
      <c r="I566" s="13">
        <f t="shared" si="43"/>
        <v>8336.4959999999992</v>
      </c>
      <c r="J566" s="13">
        <v>16246</v>
      </c>
      <c r="K566" s="13">
        <f t="shared" si="44"/>
        <v>9373.9419999999991</v>
      </c>
      <c r="L566" s="13">
        <v>18844</v>
      </c>
      <c r="M566" s="13">
        <f t="shared" si="45"/>
        <v>10872.987999999999</v>
      </c>
    </row>
    <row r="567" spans="1:13">
      <c r="A567" s="2">
        <v>25012</v>
      </c>
      <c r="B567" s="2" t="s">
        <v>7637</v>
      </c>
      <c r="C567" s="62" t="s">
        <v>6392</v>
      </c>
      <c r="D567" s="2" t="s">
        <v>7720</v>
      </c>
      <c r="E567" s="2" t="s">
        <v>6886</v>
      </c>
      <c r="F567" s="2" t="s">
        <v>7639</v>
      </c>
      <c r="G567" s="2"/>
      <c r="H567" s="13">
        <v>18214</v>
      </c>
      <c r="I567" s="13">
        <f t="shared" si="43"/>
        <v>10509.477999999999</v>
      </c>
      <c r="J567" s="13">
        <v>16213</v>
      </c>
      <c r="K567" s="13">
        <f t="shared" si="44"/>
        <v>9354.9009999999998</v>
      </c>
      <c r="L567" s="13">
        <v>33451</v>
      </c>
      <c r="M567" s="13">
        <f t="shared" si="45"/>
        <v>19301.226999999999</v>
      </c>
    </row>
    <row r="568" spans="1:13">
      <c r="A568" s="2">
        <v>25014</v>
      </c>
      <c r="B568" s="2" t="s">
        <v>7637</v>
      </c>
      <c r="C568" s="62" t="s">
        <v>6392</v>
      </c>
      <c r="D568" s="2" t="s">
        <v>7720</v>
      </c>
      <c r="E568" s="2" t="s">
        <v>6887</v>
      </c>
      <c r="F568" s="2" t="s">
        <v>7639</v>
      </c>
      <c r="G568" s="2"/>
      <c r="H568" s="13">
        <v>556</v>
      </c>
      <c r="I568" s="13">
        <f t="shared" si="43"/>
        <v>320.81199999999995</v>
      </c>
      <c r="J568" s="13">
        <v>622</v>
      </c>
      <c r="K568" s="13">
        <f t="shared" si="44"/>
        <v>358.89399999999995</v>
      </c>
      <c r="L568" s="13">
        <v>659</v>
      </c>
      <c r="M568" s="13">
        <f t="shared" si="45"/>
        <v>380.24299999999999</v>
      </c>
    </row>
    <row r="569" spans="1:13">
      <c r="A569" s="2">
        <v>25015</v>
      </c>
      <c r="B569" s="2" t="s">
        <v>7637</v>
      </c>
      <c r="C569" s="62" t="s">
        <v>6392</v>
      </c>
      <c r="D569" s="2" t="s">
        <v>7720</v>
      </c>
      <c r="E569" s="2" t="s">
        <v>6888</v>
      </c>
      <c r="F569" s="2" t="s">
        <v>7639</v>
      </c>
      <c r="G569" s="2"/>
      <c r="H569" s="13">
        <v>5449</v>
      </c>
      <c r="I569" s="13">
        <f t="shared" si="43"/>
        <v>3144.0729999999999</v>
      </c>
      <c r="J569" s="13">
        <v>6433</v>
      </c>
      <c r="K569" s="13">
        <f t="shared" si="44"/>
        <v>3711.8409999999999</v>
      </c>
      <c r="L569" s="13">
        <v>6559</v>
      </c>
      <c r="M569" s="13">
        <f t="shared" si="45"/>
        <v>3784.5429999999997</v>
      </c>
    </row>
    <row r="570" spans="1:13">
      <c r="A570" s="2">
        <v>25016</v>
      </c>
      <c r="B570" s="2" t="s">
        <v>7637</v>
      </c>
      <c r="C570" s="62" t="s">
        <v>6392</v>
      </c>
      <c r="D570" s="2" t="s">
        <v>7720</v>
      </c>
      <c r="E570" s="2" t="s">
        <v>6889</v>
      </c>
      <c r="F570" s="2" t="s">
        <v>7639</v>
      </c>
      <c r="G570" s="2"/>
      <c r="H570" s="13">
        <v>14197</v>
      </c>
      <c r="I570" s="13">
        <f t="shared" si="43"/>
        <v>8191.668999999999</v>
      </c>
      <c r="J570" s="13">
        <v>16503</v>
      </c>
      <c r="K570" s="13">
        <f t="shared" si="44"/>
        <v>9522.2309999999998</v>
      </c>
      <c r="L570" s="13">
        <v>16810</v>
      </c>
      <c r="M570" s="13">
        <f t="shared" si="45"/>
        <v>9699.369999999999</v>
      </c>
    </row>
    <row r="571" spans="1:13">
      <c r="A571" s="2">
        <v>25017</v>
      </c>
      <c r="B571" s="2" t="s">
        <v>7637</v>
      </c>
      <c r="C571" s="62" t="s">
        <v>6392</v>
      </c>
      <c r="D571" s="2" t="s">
        <v>7720</v>
      </c>
      <c r="E571" s="2" t="s">
        <v>6890</v>
      </c>
      <c r="F571" s="2" t="s">
        <v>7639</v>
      </c>
      <c r="G571" s="2"/>
      <c r="H571" s="13">
        <v>4001</v>
      </c>
      <c r="I571" s="13">
        <f t="shared" si="43"/>
        <v>2308.5769999999998</v>
      </c>
      <c r="J571" s="13">
        <v>4005</v>
      </c>
      <c r="K571" s="13">
        <f t="shared" si="44"/>
        <v>2310.8849999999998</v>
      </c>
      <c r="L571" s="13">
        <v>4663</v>
      </c>
      <c r="M571" s="13">
        <f t="shared" si="45"/>
        <v>2690.5509999999999</v>
      </c>
    </row>
    <row r="572" spans="1:13">
      <c r="A572" s="2">
        <v>25018</v>
      </c>
      <c r="B572" s="2" t="s">
        <v>7637</v>
      </c>
      <c r="C572" s="62" t="s">
        <v>6392</v>
      </c>
      <c r="D572" s="2" t="s">
        <v>7720</v>
      </c>
      <c r="E572" s="2" t="s">
        <v>6891</v>
      </c>
      <c r="F572" s="2" t="s">
        <v>7639</v>
      </c>
      <c r="G572" s="2"/>
      <c r="H572" s="13">
        <v>6610</v>
      </c>
      <c r="I572" s="13">
        <f t="shared" si="43"/>
        <v>3813.97</v>
      </c>
      <c r="J572" s="13">
        <v>8891</v>
      </c>
      <c r="K572" s="13">
        <f t="shared" si="44"/>
        <v>5130.107</v>
      </c>
      <c r="L572" s="13">
        <v>9887</v>
      </c>
      <c r="M572" s="13">
        <f t="shared" si="45"/>
        <v>5704.799</v>
      </c>
    </row>
    <row r="573" spans="1:13">
      <c r="A573" s="2">
        <v>25019</v>
      </c>
      <c r="B573" s="2" t="s">
        <v>7637</v>
      </c>
      <c r="C573" s="62" t="s">
        <v>6392</v>
      </c>
      <c r="D573" s="2" t="s">
        <v>5483</v>
      </c>
      <c r="E573" s="2" t="s">
        <v>6892</v>
      </c>
      <c r="F573" s="2" t="s">
        <v>7639</v>
      </c>
      <c r="G573" s="2" t="s">
        <v>7678</v>
      </c>
      <c r="H573" s="13">
        <v>2540</v>
      </c>
      <c r="I573" s="13">
        <f t="shared" si="43"/>
        <v>1465.58</v>
      </c>
      <c r="J573" s="13">
        <v>2897</v>
      </c>
      <c r="K573" s="13">
        <f t="shared" si="44"/>
        <v>1671.569</v>
      </c>
      <c r="L573" s="13">
        <v>2864</v>
      </c>
      <c r="M573" s="13">
        <f t="shared" si="45"/>
        <v>1652.5279999999998</v>
      </c>
    </row>
    <row r="574" spans="1:13">
      <c r="A574" s="2">
        <v>25020</v>
      </c>
      <c r="B574" s="2" t="s">
        <v>7637</v>
      </c>
      <c r="C574" s="62" t="s">
        <v>6392</v>
      </c>
      <c r="D574" s="2" t="s">
        <v>7720</v>
      </c>
      <c r="E574" s="2" t="s">
        <v>6893</v>
      </c>
      <c r="F574" s="2" t="s">
        <v>7639</v>
      </c>
      <c r="G574" s="2"/>
      <c r="H574" s="13">
        <v>7181</v>
      </c>
      <c r="I574" s="13">
        <f t="shared" si="43"/>
        <v>4143.4369999999999</v>
      </c>
      <c r="J574" s="13">
        <v>8214</v>
      </c>
      <c r="K574" s="13">
        <f t="shared" si="44"/>
        <v>4739.4780000000001</v>
      </c>
      <c r="L574" s="13">
        <v>8327</v>
      </c>
      <c r="M574" s="13">
        <f t="shared" si="45"/>
        <v>4804.6790000000001</v>
      </c>
    </row>
    <row r="575" spans="1:13">
      <c r="A575" s="2">
        <v>25021</v>
      </c>
      <c r="B575" s="2" t="s">
        <v>7637</v>
      </c>
      <c r="C575" s="62" t="s">
        <v>6392</v>
      </c>
      <c r="D575" s="2" t="s">
        <v>7720</v>
      </c>
      <c r="E575" s="2" t="s">
        <v>6894</v>
      </c>
      <c r="F575" s="2" t="s">
        <v>7639</v>
      </c>
      <c r="G575" s="2"/>
      <c r="H575" s="13">
        <v>19615</v>
      </c>
      <c r="I575" s="13">
        <f t="shared" si="43"/>
        <v>11317.855</v>
      </c>
      <c r="J575" s="13">
        <v>21485</v>
      </c>
      <c r="K575" s="13">
        <f t="shared" si="44"/>
        <v>12396.844999999999</v>
      </c>
      <c r="L575" s="13">
        <v>19950</v>
      </c>
      <c r="M575" s="13">
        <f t="shared" si="45"/>
        <v>11511.15</v>
      </c>
    </row>
    <row r="576" spans="1:13">
      <c r="A576" s="2">
        <v>25022</v>
      </c>
      <c r="B576" s="2" t="s">
        <v>7637</v>
      </c>
      <c r="C576" s="62" t="s">
        <v>6392</v>
      </c>
      <c r="D576" s="2" t="s">
        <v>7720</v>
      </c>
      <c r="E576" s="2" t="s">
        <v>6895</v>
      </c>
      <c r="F576" s="2" t="s">
        <v>7639</v>
      </c>
      <c r="G576" s="2"/>
      <c r="H576" s="13">
        <v>4857</v>
      </c>
      <c r="I576" s="13">
        <f t="shared" si="43"/>
        <v>2802.4889999999996</v>
      </c>
      <c r="J576" s="13">
        <v>5651</v>
      </c>
      <c r="K576" s="13">
        <f t="shared" si="44"/>
        <v>3260.627</v>
      </c>
      <c r="L576" s="13">
        <v>6036</v>
      </c>
      <c r="M576" s="13">
        <f t="shared" si="45"/>
        <v>3482.7719999999999</v>
      </c>
    </row>
    <row r="577" spans="1:13">
      <c r="A577" s="2">
        <v>25023</v>
      </c>
      <c r="B577" s="2" t="s">
        <v>7637</v>
      </c>
      <c r="C577" s="62" t="s">
        <v>6392</v>
      </c>
      <c r="D577" s="2" t="s">
        <v>7720</v>
      </c>
      <c r="E577" s="2" t="s">
        <v>6896</v>
      </c>
      <c r="F577" s="2" t="s">
        <v>7639</v>
      </c>
      <c r="G577" s="2"/>
      <c r="H577" s="13">
        <v>12192</v>
      </c>
      <c r="I577" s="13">
        <f t="shared" si="43"/>
        <v>7034.7839999999997</v>
      </c>
      <c r="J577" s="13">
        <v>13413</v>
      </c>
      <c r="K577" s="13">
        <f t="shared" si="44"/>
        <v>7739.3009999999995</v>
      </c>
      <c r="L577" s="13">
        <v>13679</v>
      </c>
      <c r="M577" s="13">
        <f t="shared" si="45"/>
        <v>7892.7829999999994</v>
      </c>
    </row>
    <row r="578" spans="1:13">
      <c r="A578" s="2">
        <v>25024</v>
      </c>
      <c r="B578" s="2" t="s">
        <v>7637</v>
      </c>
      <c r="C578" s="62" t="s">
        <v>6392</v>
      </c>
      <c r="D578" s="2" t="s">
        <v>7720</v>
      </c>
      <c r="E578" s="2" t="s">
        <v>6897</v>
      </c>
      <c r="F578" s="2" t="s">
        <v>7639</v>
      </c>
      <c r="G578" s="2"/>
      <c r="H578" s="13">
        <v>4841</v>
      </c>
      <c r="I578" s="13">
        <f t="shared" si="43"/>
        <v>2793.2569999999996</v>
      </c>
      <c r="J578" s="13">
        <v>5481</v>
      </c>
      <c r="K578" s="13">
        <f t="shared" si="44"/>
        <v>3162.5369999999998</v>
      </c>
      <c r="L578" s="13">
        <v>5556</v>
      </c>
      <c r="M578" s="13">
        <f t="shared" si="45"/>
        <v>3205.8119999999999</v>
      </c>
    </row>
    <row r="579" spans="1:13">
      <c r="A579" s="2">
        <v>25025</v>
      </c>
      <c r="B579" s="2" t="s">
        <v>7637</v>
      </c>
      <c r="C579" s="62" t="s">
        <v>6392</v>
      </c>
      <c r="D579" s="2" t="s">
        <v>7720</v>
      </c>
      <c r="E579" s="2" t="s">
        <v>6898</v>
      </c>
      <c r="F579" s="2" t="s">
        <v>7639</v>
      </c>
      <c r="G579" s="2"/>
      <c r="H579" s="13">
        <v>3235</v>
      </c>
      <c r="I579" s="13">
        <f t="shared" si="43"/>
        <v>1866.5949999999998</v>
      </c>
      <c r="J579" s="13">
        <v>3717</v>
      </c>
      <c r="K579" s="13">
        <f t="shared" si="44"/>
        <v>2144.7089999999998</v>
      </c>
      <c r="L579" s="13">
        <v>3905</v>
      </c>
      <c r="M579" s="13">
        <f t="shared" si="45"/>
        <v>2253.1849999999999</v>
      </c>
    </row>
    <row r="580" spans="1:13">
      <c r="A580" s="2">
        <v>25026</v>
      </c>
      <c r="B580" s="2" t="s">
        <v>7637</v>
      </c>
      <c r="C580" s="62" t="s">
        <v>6392</v>
      </c>
      <c r="D580" s="2" t="s">
        <v>7720</v>
      </c>
      <c r="E580" s="2" t="s">
        <v>6899</v>
      </c>
      <c r="F580" s="2" t="s">
        <v>7639</v>
      </c>
      <c r="G580" s="2"/>
      <c r="H580" s="13">
        <v>9276</v>
      </c>
      <c r="I580" s="13">
        <f t="shared" si="43"/>
        <v>5352.2519999999995</v>
      </c>
      <c r="J580" s="13">
        <v>10221</v>
      </c>
      <c r="K580" s="13">
        <f t="shared" si="44"/>
        <v>5897.5169999999998</v>
      </c>
      <c r="L580" s="13">
        <v>10634</v>
      </c>
      <c r="M580" s="13">
        <f t="shared" si="45"/>
        <v>6135.8179999999993</v>
      </c>
    </row>
    <row r="581" spans="1:13">
      <c r="A581" s="2">
        <v>25027</v>
      </c>
      <c r="B581" s="2" t="s">
        <v>7637</v>
      </c>
      <c r="C581" s="62" t="s">
        <v>6392</v>
      </c>
      <c r="D581" s="2" t="s">
        <v>7720</v>
      </c>
      <c r="E581" s="2" t="s">
        <v>6900</v>
      </c>
      <c r="F581" s="2" t="s">
        <v>7639</v>
      </c>
      <c r="G581" s="2"/>
      <c r="H581" s="13">
        <v>10399</v>
      </c>
      <c r="I581" s="13">
        <f t="shared" si="43"/>
        <v>6000.223</v>
      </c>
      <c r="J581" s="13">
        <v>11818</v>
      </c>
      <c r="K581" s="13">
        <f t="shared" si="44"/>
        <v>6818.9859999999999</v>
      </c>
      <c r="L581" s="13">
        <v>11889</v>
      </c>
      <c r="M581" s="13">
        <f t="shared" si="45"/>
        <v>6859.9529999999995</v>
      </c>
    </row>
    <row r="582" spans="1:13">
      <c r="A582" s="2">
        <v>25028</v>
      </c>
      <c r="B582" s="2" t="s">
        <v>7637</v>
      </c>
      <c r="C582" s="62" t="s">
        <v>6392</v>
      </c>
      <c r="D582" s="2" t="s">
        <v>5483</v>
      </c>
      <c r="E582" s="2" t="s">
        <v>6901</v>
      </c>
      <c r="F582" s="2" t="s">
        <v>7639</v>
      </c>
      <c r="G582" s="2" t="s">
        <v>7678</v>
      </c>
      <c r="H582" s="13">
        <v>2763</v>
      </c>
      <c r="I582" s="13">
        <f t="shared" si="43"/>
        <v>1594.251</v>
      </c>
      <c r="J582" s="13">
        <v>3048</v>
      </c>
      <c r="K582" s="13">
        <f t="shared" si="44"/>
        <v>1758.6959999999999</v>
      </c>
      <c r="L582" s="13">
        <v>3032</v>
      </c>
      <c r="M582" s="13">
        <f t="shared" si="45"/>
        <v>1749.4639999999999</v>
      </c>
    </row>
    <row r="583" spans="1:13">
      <c r="A583" s="2">
        <v>25029</v>
      </c>
      <c r="B583" s="2" t="s">
        <v>7637</v>
      </c>
      <c r="C583" s="62" t="s">
        <v>6392</v>
      </c>
      <c r="D583" s="2" t="s">
        <v>7720</v>
      </c>
      <c r="E583" s="2" t="s">
        <v>6902</v>
      </c>
      <c r="F583" s="2" t="s">
        <v>7639</v>
      </c>
      <c r="G583" s="2"/>
      <c r="H583" s="13">
        <v>21166</v>
      </c>
      <c r="I583" s="13">
        <f t="shared" si="43"/>
        <v>12212.781999999999</v>
      </c>
      <c r="J583" s="13">
        <v>23864</v>
      </c>
      <c r="K583" s="13">
        <f t="shared" si="44"/>
        <v>13769.527999999998</v>
      </c>
      <c r="L583" s="13">
        <v>21533</v>
      </c>
      <c r="M583" s="13">
        <f t="shared" si="45"/>
        <v>12424.540999999999</v>
      </c>
    </row>
    <row r="584" spans="1:13">
      <c r="A584" s="2">
        <v>25030</v>
      </c>
      <c r="B584" s="2" t="s">
        <v>7637</v>
      </c>
      <c r="C584" s="62" t="s">
        <v>6392</v>
      </c>
      <c r="D584" s="2" t="s">
        <v>7720</v>
      </c>
      <c r="E584" s="2" t="s">
        <v>6903</v>
      </c>
      <c r="F584" s="2" t="s">
        <v>7639</v>
      </c>
      <c r="G584" s="2"/>
      <c r="H584" s="13">
        <v>15227</v>
      </c>
      <c r="I584" s="13">
        <f t="shared" si="43"/>
        <v>8785.9789999999994</v>
      </c>
      <c r="J584" s="13">
        <v>15140</v>
      </c>
      <c r="K584" s="13">
        <f t="shared" si="44"/>
        <v>8735.7799999999988</v>
      </c>
      <c r="L584" s="13">
        <v>15617</v>
      </c>
      <c r="M584" s="13">
        <f t="shared" si="45"/>
        <v>9011.009</v>
      </c>
    </row>
    <row r="585" spans="1:13">
      <c r="A585" s="2">
        <v>25031</v>
      </c>
      <c r="B585" s="2" t="s">
        <v>7637</v>
      </c>
      <c r="C585" s="62" t="s">
        <v>6392</v>
      </c>
      <c r="D585" s="2" t="s">
        <v>7720</v>
      </c>
      <c r="E585" s="2" t="s">
        <v>6904</v>
      </c>
      <c r="F585" s="2" t="s">
        <v>7639</v>
      </c>
      <c r="G585" s="2"/>
      <c r="H585" s="13">
        <v>7995</v>
      </c>
      <c r="I585" s="13">
        <f t="shared" si="43"/>
        <v>4613.1149999999998</v>
      </c>
      <c r="J585" s="13">
        <v>7921</v>
      </c>
      <c r="K585" s="13">
        <f t="shared" si="44"/>
        <v>4570.4169999999995</v>
      </c>
      <c r="L585" s="13">
        <v>8693</v>
      </c>
      <c r="M585" s="13">
        <f t="shared" si="45"/>
        <v>5015.8609999999999</v>
      </c>
    </row>
    <row r="586" spans="1:13">
      <c r="A586" s="2">
        <v>25032</v>
      </c>
      <c r="B586" s="2" t="s">
        <v>7637</v>
      </c>
      <c r="C586" s="62" t="s">
        <v>6392</v>
      </c>
      <c r="D586" s="2" t="s">
        <v>7720</v>
      </c>
      <c r="E586" s="2" t="s">
        <v>6905</v>
      </c>
      <c r="F586" s="2" t="s">
        <v>7639</v>
      </c>
      <c r="G586" s="2"/>
      <c r="H586" s="13">
        <v>9280</v>
      </c>
      <c r="I586" s="13">
        <f t="shared" si="43"/>
        <v>5354.5599999999995</v>
      </c>
      <c r="J586" s="13">
        <v>9030</v>
      </c>
      <c r="K586" s="13">
        <f t="shared" si="44"/>
        <v>5210.3099999999995</v>
      </c>
      <c r="L586" s="13">
        <v>10010</v>
      </c>
      <c r="M586" s="13">
        <f t="shared" si="45"/>
        <v>5775.7699999999995</v>
      </c>
    </row>
    <row r="587" spans="1:13">
      <c r="A587" s="2">
        <v>25033</v>
      </c>
      <c r="B587" s="2" t="s">
        <v>7637</v>
      </c>
      <c r="C587" s="62" t="s">
        <v>6392</v>
      </c>
      <c r="D587" s="2" t="s">
        <v>7720</v>
      </c>
      <c r="E587" s="2" t="s">
        <v>6906</v>
      </c>
      <c r="F587" s="2" t="s">
        <v>7639</v>
      </c>
      <c r="G587" s="2"/>
      <c r="H587" s="13">
        <v>8890</v>
      </c>
      <c r="I587" s="13">
        <f t="shared" si="43"/>
        <v>5129.53</v>
      </c>
      <c r="J587" s="13">
        <v>8641</v>
      </c>
      <c r="K587" s="13">
        <f t="shared" si="44"/>
        <v>4985.857</v>
      </c>
      <c r="L587" s="13">
        <v>9459</v>
      </c>
      <c r="M587" s="13">
        <f t="shared" si="45"/>
        <v>5457.8429999999998</v>
      </c>
    </row>
    <row r="588" spans="1:13">
      <c r="A588" s="2">
        <v>25034</v>
      </c>
      <c r="B588" s="2" t="s">
        <v>7637</v>
      </c>
      <c r="C588" s="62" t="s">
        <v>6392</v>
      </c>
      <c r="D588" s="2" t="s">
        <v>7720</v>
      </c>
      <c r="E588" s="2" t="s">
        <v>6907</v>
      </c>
      <c r="F588" s="2" t="s">
        <v>7639</v>
      </c>
      <c r="G588" s="2"/>
      <c r="H588" s="13">
        <v>9281</v>
      </c>
      <c r="I588" s="13">
        <f t="shared" si="43"/>
        <v>5355.1369999999997</v>
      </c>
      <c r="J588" s="13">
        <v>9115</v>
      </c>
      <c r="K588" s="13">
        <f t="shared" si="44"/>
        <v>5259.3549999999996</v>
      </c>
      <c r="L588" s="13">
        <v>10898</v>
      </c>
      <c r="M588" s="13">
        <f t="shared" si="45"/>
        <v>6288.1459999999997</v>
      </c>
    </row>
    <row r="589" spans="1:13">
      <c r="A589" s="2">
        <v>25035</v>
      </c>
      <c r="B589" s="2" t="s">
        <v>7637</v>
      </c>
      <c r="C589" s="62" t="s">
        <v>6392</v>
      </c>
      <c r="D589" s="2" t="s">
        <v>7720</v>
      </c>
      <c r="E589" s="2" t="s">
        <v>6908</v>
      </c>
      <c r="F589" s="2" t="s">
        <v>7639</v>
      </c>
      <c r="G589" s="2"/>
      <c r="H589" s="13">
        <v>9356</v>
      </c>
      <c r="I589" s="13">
        <f t="shared" si="43"/>
        <v>5398.4119999999994</v>
      </c>
      <c r="J589" s="13">
        <v>6459</v>
      </c>
      <c r="K589" s="13">
        <f t="shared" si="44"/>
        <v>3726.8429999999998</v>
      </c>
      <c r="L589" s="13">
        <v>7019</v>
      </c>
      <c r="M589" s="13">
        <f t="shared" si="45"/>
        <v>4049.9629999999997</v>
      </c>
    </row>
    <row r="590" spans="1:13">
      <c r="A590" s="2">
        <v>25036</v>
      </c>
      <c r="B590" s="2" t="s">
        <v>7637</v>
      </c>
      <c r="C590" s="62" t="s">
        <v>6392</v>
      </c>
      <c r="D590" s="2" t="s">
        <v>7720</v>
      </c>
      <c r="E590" s="2" t="s">
        <v>6909</v>
      </c>
      <c r="F590" s="2" t="s">
        <v>7639</v>
      </c>
      <c r="G590" s="2"/>
      <c r="H590" s="13">
        <v>7743</v>
      </c>
      <c r="I590" s="13">
        <f t="shared" si="43"/>
        <v>4467.7109999999993</v>
      </c>
      <c r="J590" s="13">
        <v>7452</v>
      </c>
      <c r="K590" s="13">
        <f t="shared" si="44"/>
        <v>4299.8040000000001</v>
      </c>
      <c r="L590" s="13">
        <v>7731</v>
      </c>
      <c r="M590" s="13">
        <f t="shared" si="45"/>
        <v>4460.7869999999994</v>
      </c>
    </row>
    <row r="591" spans="1:13">
      <c r="A591" s="2">
        <v>25037</v>
      </c>
      <c r="B591" s="2" t="s">
        <v>7637</v>
      </c>
      <c r="C591" s="62" t="s">
        <v>6392</v>
      </c>
      <c r="D591" s="2" t="s">
        <v>7720</v>
      </c>
      <c r="E591" s="2" t="s">
        <v>6910</v>
      </c>
      <c r="F591" s="2" t="s">
        <v>7639</v>
      </c>
      <c r="G591" s="2"/>
      <c r="H591" s="13">
        <v>20197</v>
      </c>
      <c r="I591" s="13">
        <f t="shared" si="43"/>
        <v>11653.669</v>
      </c>
      <c r="J591" s="13">
        <v>21087</v>
      </c>
      <c r="K591" s="13">
        <f t="shared" si="44"/>
        <v>12167.198999999999</v>
      </c>
      <c r="L591" s="13">
        <v>22621</v>
      </c>
      <c r="M591" s="13">
        <f t="shared" si="45"/>
        <v>13052.316999999999</v>
      </c>
    </row>
    <row r="592" spans="1:13">
      <c r="A592" s="2">
        <v>25038</v>
      </c>
      <c r="B592" s="2" t="s">
        <v>7637</v>
      </c>
      <c r="C592" s="62" t="s">
        <v>6392</v>
      </c>
      <c r="D592" s="2" t="s">
        <v>7720</v>
      </c>
      <c r="E592" s="2" t="s">
        <v>6911</v>
      </c>
      <c r="F592" s="2" t="s">
        <v>7639</v>
      </c>
      <c r="G592" s="2"/>
      <c r="H592" s="13">
        <v>862</v>
      </c>
      <c r="I592" s="13">
        <f t="shared" si="43"/>
        <v>497.37399999999997</v>
      </c>
      <c r="J592" s="13">
        <v>98</v>
      </c>
      <c r="K592" s="13">
        <f t="shared" si="44"/>
        <v>56.545999999999992</v>
      </c>
      <c r="L592" s="13">
        <v>112</v>
      </c>
      <c r="M592" s="13">
        <f t="shared" si="45"/>
        <v>64.623999999999995</v>
      </c>
    </row>
    <row r="593" spans="1:13">
      <c r="A593" s="2">
        <v>25039</v>
      </c>
      <c r="B593" s="2" t="s">
        <v>7637</v>
      </c>
      <c r="C593" s="62" t="s">
        <v>6392</v>
      </c>
      <c r="D593" s="2" t="s">
        <v>5483</v>
      </c>
      <c r="E593" s="2" t="s">
        <v>6912</v>
      </c>
      <c r="F593" s="2" t="s">
        <v>7639</v>
      </c>
      <c r="G593" s="2" t="s">
        <v>7678</v>
      </c>
      <c r="H593" s="13">
        <v>3805</v>
      </c>
      <c r="I593" s="13">
        <f t="shared" si="43"/>
        <v>2195.4849999999997</v>
      </c>
      <c r="J593" s="13">
        <v>3674</v>
      </c>
      <c r="K593" s="13">
        <f t="shared" si="44"/>
        <v>2119.8979999999997</v>
      </c>
      <c r="L593" s="13">
        <v>3841</v>
      </c>
      <c r="M593" s="13">
        <f t="shared" si="45"/>
        <v>2216.2570000000001</v>
      </c>
    </row>
    <row r="594" spans="1:13">
      <c r="A594" s="2">
        <v>25040</v>
      </c>
      <c r="B594" s="2" t="s">
        <v>7637</v>
      </c>
      <c r="C594" s="62" t="s">
        <v>6392</v>
      </c>
      <c r="D594" s="2" t="s">
        <v>7720</v>
      </c>
      <c r="E594" s="2" t="s">
        <v>6913</v>
      </c>
      <c r="F594" s="2" t="s">
        <v>7639</v>
      </c>
      <c r="G594" s="2"/>
      <c r="H594" s="13">
        <v>21557</v>
      </c>
      <c r="I594" s="13">
        <f t="shared" si="43"/>
        <v>12438.388999999999</v>
      </c>
      <c r="J594" s="13">
        <v>19089</v>
      </c>
      <c r="K594" s="13">
        <f t="shared" si="44"/>
        <v>11014.352999999999</v>
      </c>
      <c r="L594" s="13">
        <v>20127</v>
      </c>
      <c r="M594" s="13">
        <f t="shared" si="45"/>
        <v>11613.278999999999</v>
      </c>
    </row>
    <row r="595" spans="1:13">
      <c r="A595" s="2">
        <v>25042</v>
      </c>
      <c r="B595" s="2" t="s">
        <v>7637</v>
      </c>
      <c r="C595" s="62" t="s">
        <v>6392</v>
      </c>
      <c r="D595" s="2" t="s">
        <v>7720</v>
      </c>
      <c r="E595" s="2" t="s">
        <v>6914</v>
      </c>
      <c r="F595" s="2" t="s">
        <v>7639</v>
      </c>
      <c r="G595" s="2"/>
      <c r="H595" s="13">
        <v>5734</v>
      </c>
      <c r="I595" s="13">
        <f t="shared" si="43"/>
        <v>3308.5179999999996</v>
      </c>
      <c r="J595" s="13">
        <v>5751</v>
      </c>
      <c r="K595" s="13">
        <f t="shared" si="44"/>
        <v>3318.3269999999998</v>
      </c>
      <c r="L595" s="13">
        <v>6402</v>
      </c>
      <c r="M595" s="13">
        <f t="shared" si="45"/>
        <v>3693.9539999999997</v>
      </c>
    </row>
    <row r="596" spans="1:13">
      <c r="A596" s="2">
        <v>25043</v>
      </c>
      <c r="B596" s="2" t="s">
        <v>7637</v>
      </c>
      <c r="C596" s="62" t="s">
        <v>6392</v>
      </c>
      <c r="D596" s="2" t="s">
        <v>7720</v>
      </c>
      <c r="E596" s="2" t="s">
        <v>6915</v>
      </c>
      <c r="F596" s="2" t="s">
        <v>7639</v>
      </c>
      <c r="G596" s="2"/>
      <c r="H596" s="13">
        <v>7395</v>
      </c>
      <c r="I596" s="13">
        <f t="shared" si="43"/>
        <v>4266.915</v>
      </c>
      <c r="J596" s="13">
        <v>7222</v>
      </c>
      <c r="K596" s="13">
        <f t="shared" si="44"/>
        <v>4167.0940000000001</v>
      </c>
      <c r="L596" s="13">
        <v>7599</v>
      </c>
      <c r="M596" s="13">
        <f t="shared" si="45"/>
        <v>4384.6229999999996</v>
      </c>
    </row>
    <row r="597" spans="1:13">
      <c r="A597" s="2">
        <v>25045</v>
      </c>
      <c r="B597" s="2" t="s">
        <v>7637</v>
      </c>
      <c r="C597" s="62" t="s">
        <v>6392</v>
      </c>
      <c r="D597" s="2" t="s">
        <v>7720</v>
      </c>
      <c r="E597" s="2" t="s">
        <v>6916</v>
      </c>
      <c r="F597" s="2" t="s">
        <v>7639</v>
      </c>
      <c r="G597" s="2"/>
      <c r="H597" s="13">
        <v>3614</v>
      </c>
      <c r="I597" s="13">
        <f t="shared" si="43"/>
        <v>2085.2779999999998</v>
      </c>
      <c r="J597" s="13">
        <v>3531</v>
      </c>
      <c r="K597" s="13">
        <f t="shared" si="44"/>
        <v>2037.3869999999999</v>
      </c>
      <c r="L597" s="13">
        <v>3748</v>
      </c>
      <c r="M597" s="13">
        <f t="shared" si="45"/>
        <v>2162.596</v>
      </c>
    </row>
    <row r="598" spans="1:13">
      <c r="A598" s="2">
        <v>25046</v>
      </c>
      <c r="B598" s="2" t="s">
        <v>7637</v>
      </c>
      <c r="C598" s="62" t="s">
        <v>6392</v>
      </c>
      <c r="D598" s="2" t="s">
        <v>7720</v>
      </c>
      <c r="E598" s="2" t="s">
        <v>6917</v>
      </c>
      <c r="F598" s="2" t="s">
        <v>7639</v>
      </c>
      <c r="G598" s="2"/>
      <c r="H598" s="13">
        <v>3536</v>
      </c>
      <c r="I598" s="13">
        <f t="shared" si="43"/>
        <v>2040.2719999999999</v>
      </c>
      <c r="J598" s="13">
        <v>3466</v>
      </c>
      <c r="K598" s="13">
        <f t="shared" si="44"/>
        <v>1999.8819999999998</v>
      </c>
      <c r="L598" s="13">
        <v>3257</v>
      </c>
      <c r="M598" s="13">
        <f t="shared" si="45"/>
        <v>1879.2889999999998</v>
      </c>
    </row>
    <row r="599" spans="1:13">
      <c r="A599" s="2">
        <v>25047</v>
      </c>
      <c r="B599" s="2" t="s">
        <v>7637</v>
      </c>
      <c r="C599" s="62" t="s">
        <v>6392</v>
      </c>
      <c r="D599" s="2" t="s">
        <v>7720</v>
      </c>
      <c r="E599" s="2" t="s">
        <v>6918</v>
      </c>
      <c r="F599" s="2" t="s">
        <v>7639</v>
      </c>
      <c r="G599" s="2"/>
      <c r="H599" s="13">
        <v>28218</v>
      </c>
      <c r="I599" s="13">
        <f t="shared" ref="I599:I662" si="46">H599*0.577</f>
        <v>16281.785999999998</v>
      </c>
      <c r="J599" s="13">
        <v>24543</v>
      </c>
      <c r="K599" s="13">
        <f t="shared" ref="K599:K662" si="47">J599*0.577</f>
        <v>14161.311</v>
      </c>
      <c r="L599" s="13">
        <v>25005</v>
      </c>
      <c r="M599" s="13">
        <f t="shared" ref="M599:M662" si="48">L599*0.577</f>
        <v>14427.884999999998</v>
      </c>
    </row>
    <row r="600" spans="1:13">
      <c r="A600" s="2">
        <v>25048</v>
      </c>
      <c r="B600" s="2" t="s">
        <v>7637</v>
      </c>
      <c r="C600" s="62" t="s">
        <v>6392</v>
      </c>
      <c r="D600" s="2" t="s">
        <v>7720</v>
      </c>
      <c r="E600" s="2" t="s">
        <v>6919</v>
      </c>
      <c r="F600" s="2" t="s">
        <v>7639</v>
      </c>
      <c r="G600" s="2"/>
      <c r="H600" s="13">
        <v>15116</v>
      </c>
      <c r="I600" s="13">
        <f t="shared" si="46"/>
        <v>8721.9319999999989</v>
      </c>
      <c r="J600" s="13">
        <v>14848</v>
      </c>
      <c r="K600" s="13">
        <f t="shared" si="47"/>
        <v>8567.2959999999985</v>
      </c>
      <c r="L600" s="13">
        <v>15813</v>
      </c>
      <c r="M600" s="13">
        <f t="shared" si="48"/>
        <v>9124.1009999999987</v>
      </c>
    </row>
    <row r="601" spans="1:13">
      <c r="A601" s="2">
        <v>25049</v>
      </c>
      <c r="B601" s="2" t="s">
        <v>7637</v>
      </c>
      <c r="C601" s="62" t="s">
        <v>6392</v>
      </c>
      <c r="D601" s="2" t="s">
        <v>7720</v>
      </c>
      <c r="E601" s="2" t="s">
        <v>6920</v>
      </c>
      <c r="F601" s="2" t="s">
        <v>7639</v>
      </c>
      <c r="G601" s="2"/>
      <c r="H601" s="13">
        <v>543</v>
      </c>
      <c r="I601" s="13">
        <f t="shared" si="46"/>
        <v>313.31099999999998</v>
      </c>
      <c r="J601" s="13">
        <v>520</v>
      </c>
      <c r="K601" s="13">
        <f t="shared" si="47"/>
        <v>300.03999999999996</v>
      </c>
      <c r="L601" s="13">
        <v>580</v>
      </c>
      <c r="M601" s="13">
        <f t="shared" si="48"/>
        <v>334.65999999999997</v>
      </c>
    </row>
    <row r="602" spans="1:13">
      <c r="A602" s="2">
        <v>25050</v>
      </c>
      <c r="B602" s="2" t="s">
        <v>7637</v>
      </c>
      <c r="C602" s="62" t="s">
        <v>6392</v>
      </c>
      <c r="D602" s="2" t="s">
        <v>7720</v>
      </c>
      <c r="E602" s="2" t="s">
        <v>6921</v>
      </c>
      <c r="F602" s="2" t="s">
        <v>7639</v>
      </c>
      <c r="G602" s="2"/>
      <c r="H602" s="13">
        <v>10234</v>
      </c>
      <c r="I602" s="13">
        <f t="shared" si="46"/>
        <v>5905.0179999999991</v>
      </c>
      <c r="J602" s="13">
        <v>9945</v>
      </c>
      <c r="K602" s="13">
        <f t="shared" si="47"/>
        <v>5738.2649999999994</v>
      </c>
      <c r="L602" s="13">
        <v>10728</v>
      </c>
      <c r="M602" s="13">
        <f t="shared" si="48"/>
        <v>6190.0559999999996</v>
      </c>
    </row>
    <row r="603" spans="1:13">
      <c r="A603" s="2">
        <v>25051</v>
      </c>
      <c r="B603" s="2" t="s">
        <v>7637</v>
      </c>
      <c r="C603" s="62" t="s">
        <v>6392</v>
      </c>
      <c r="D603" s="2" t="s">
        <v>5483</v>
      </c>
      <c r="E603" s="2" t="s">
        <v>6922</v>
      </c>
      <c r="F603" s="2" t="s">
        <v>7639</v>
      </c>
      <c r="G603" s="2" t="s">
        <v>7678</v>
      </c>
      <c r="H603" s="13">
        <v>2385</v>
      </c>
      <c r="I603" s="13">
        <f t="shared" si="46"/>
        <v>1376.145</v>
      </c>
      <c r="J603" s="13">
        <v>2344</v>
      </c>
      <c r="K603" s="13">
        <f t="shared" si="47"/>
        <v>1352.4879999999998</v>
      </c>
      <c r="L603" s="13">
        <v>2348</v>
      </c>
      <c r="M603" s="13">
        <f t="shared" si="48"/>
        <v>1354.7959999999998</v>
      </c>
    </row>
    <row r="604" spans="1:13">
      <c r="A604" s="2">
        <v>25052</v>
      </c>
      <c r="B604" s="2" t="s">
        <v>7637</v>
      </c>
      <c r="C604" s="62" t="s">
        <v>6392</v>
      </c>
      <c r="D604" s="2" t="s">
        <v>7720</v>
      </c>
      <c r="E604" s="2" t="s">
        <v>6923</v>
      </c>
      <c r="F604" s="2" t="s">
        <v>7639</v>
      </c>
      <c r="G604" s="2"/>
      <c r="H604" s="13">
        <v>19944</v>
      </c>
      <c r="I604" s="13">
        <f t="shared" si="46"/>
        <v>11507.687999999998</v>
      </c>
      <c r="J604" s="13">
        <v>19594</v>
      </c>
      <c r="K604" s="13">
        <f t="shared" si="47"/>
        <v>11305.737999999999</v>
      </c>
      <c r="L604" s="13">
        <v>20258</v>
      </c>
      <c r="M604" s="13">
        <f t="shared" si="48"/>
        <v>11688.866</v>
      </c>
    </row>
    <row r="605" spans="1:13">
      <c r="A605" s="2">
        <v>25053</v>
      </c>
      <c r="B605" s="2" t="s">
        <v>7637</v>
      </c>
      <c r="C605" s="62" t="s">
        <v>6392</v>
      </c>
      <c r="D605" s="2" t="s">
        <v>7720</v>
      </c>
      <c r="E605" s="2" t="s">
        <v>6924</v>
      </c>
      <c r="F605" s="2" t="s">
        <v>7639</v>
      </c>
      <c r="G605" s="2"/>
      <c r="H605" s="13">
        <v>11963</v>
      </c>
      <c r="I605" s="13">
        <f t="shared" si="46"/>
        <v>6902.6509999999998</v>
      </c>
      <c r="J605" s="13">
        <v>11808</v>
      </c>
      <c r="K605" s="13">
        <f t="shared" si="47"/>
        <v>6813.2159999999994</v>
      </c>
      <c r="L605" s="13">
        <v>11666</v>
      </c>
      <c r="M605" s="13">
        <f t="shared" si="48"/>
        <v>6731.2819999999992</v>
      </c>
    </row>
    <row r="606" spans="1:13">
      <c r="A606" s="2">
        <v>25054</v>
      </c>
      <c r="B606" s="2" t="s">
        <v>7637</v>
      </c>
      <c r="C606" s="62" t="s">
        <v>6392</v>
      </c>
      <c r="D606" s="2" t="s">
        <v>7720</v>
      </c>
      <c r="E606" s="2" t="s">
        <v>6925</v>
      </c>
      <c r="F606" s="2" t="s">
        <v>7639</v>
      </c>
      <c r="G606" s="2"/>
      <c r="H606" s="13">
        <v>4623</v>
      </c>
      <c r="I606" s="13">
        <f t="shared" si="46"/>
        <v>2667.471</v>
      </c>
      <c r="J606" s="13">
        <v>4996</v>
      </c>
      <c r="K606" s="13">
        <f t="shared" si="47"/>
        <v>2882.692</v>
      </c>
      <c r="L606" s="13">
        <v>4499</v>
      </c>
      <c r="M606" s="13">
        <f t="shared" si="48"/>
        <v>2595.9229999999998</v>
      </c>
    </row>
    <row r="607" spans="1:13">
      <c r="A607" s="2">
        <v>25055</v>
      </c>
      <c r="B607" s="2" t="s">
        <v>7637</v>
      </c>
      <c r="C607" s="62" t="s">
        <v>6392</v>
      </c>
      <c r="D607" s="2" t="s">
        <v>7720</v>
      </c>
      <c r="E607" s="2" t="s">
        <v>6926</v>
      </c>
      <c r="F607" s="2" t="s">
        <v>7639</v>
      </c>
      <c r="G607" s="2"/>
      <c r="H607" s="13">
        <v>8274</v>
      </c>
      <c r="I607" s="13">
        <f t="shared" si="46"/>
        <v>4774.098</v>
      </c>
      <c r="J607" s="13">
        <v>7878</v>
      </c>
      <c r="K607" s="13">
        <f t="shared" si="47"/>
        <v>4545.6059999999998</v>
      </c>
      <c r="L607" s="13">
        <v>9100</v>
      </c>
      <c r="M607" s="13">
        <f t="shared" si="48"/>
        <v>5250.7</v>
      </c>
    </row>
    <row r="608" spans="1:13">
      <c r="A608" s="2">
        <v>25057</v>
      </c>
      <c r="B608" s="2" t="s">
        <v>7637</v>
      </c>
      <c r="C608" s="62" t="s">
        <v>6392</v>
      </c>
      <c r="D608" s="2" t="s">
        <v>7720</v>
      </c>
      <c r="E608" s="2" t="s">
        <v>6927</v>
      </c>
      <c r="F608" s="2" t="s">
        <v>7639</v>
      </c>
      <c r="G608" s="2"/>
      <c r="H608" s="13">
        <v>10225</v>
      </c>
      <c r="I608" s="13">
        <f t="shared" si="46"/>
        <v>5899.8249999999998</v>
      </c>
      <c r="J608" s="13">
        <v>7510</v>
      </c>
      <c r="K608" s="13">
        <f t="shared" si="47"/>
        <v>4333.2699999999995</v>
      </c>
      <c r="L608" s="13">
        <v>7092</v>
      </c>
      <c r="M608" s="13">
        <f t="shared" si="48"/>
        <v>4092.0839999999998</v>
      </c>
    </row>
    <row r="609" spans="1:13">
      <c r="A609" s="2">
        <v>25058</v>
      </c>
      <c r="B609" s="2" t="s">
        <v>7637</v>
      </c>
      <c r="C609" s="62" t="s">
        <v>6392</v>
      </c>
      <c r="D609" s="2" t="s">
        <v>7720</v>
      </c>
      <c r="E609" s="2" t="s">
        <v>6928</v>
      </c>
      <c r="F609" s="2" t="s">
        <v>7639</v>
      </c>
      <c r="G609" s="2"/>
      <c r="H609" s="13">
        <v>17903</v>
      </c>
      <c r="I609" s="13">
        <f t="shared" si="46"/>
        <v>10330.030999999999</v>
      </c>
      <c r="J609" s="13">
        <v>17626</v>
      </c>
      <c r="K609" s="13">
        <f t="shared" si="47"/>
        <v>10170.201999999999</v>
      </c>
      <c r="L609" s="13">
        <v>17709</v>
      </c>
      <c r="M609" s="13">
        <f t="shared" si="48"/>
        <v>10218.092999999999</v>
      </c>
    </row>
    <row r="610" spans="1:13">
      <c r="A610" s="2">
        <v>25070</v>
      </c>
      <c r="B610" s="2" t="s">
        <v>7637</v>
      </c>
      <c r="C610" s="62" t="s">
        <v>6392</v>
      </c>
      <c r="D610" s="2" t="s">
        <v>5484</v>
      </c>
      <c r="E610" s="2" t="s">
        <v>6929</v>
      </c>
      <c r="F610" s="2" t="s">
        <v>7639</v>
      </c>
      <c r="G610" s="2" t="s">
        <v>7197</v>
      </c>
      <c r="H610" s="13">
        <v>281</v>
      </c>
      <c r="I610" s="13">
        <f t="shared" si="46"/>
        <v>162.137</v>
      </c>
      <c r="J610" s="13">
        <v>851</v>
      </c>
      <c r="K610" s="13">
        <f t="shared" si="47"/>
        <v>491.02699999999999</v>
      </c>
      <c r="L610" s="13">
        <v>621</v>
      </c>
      <c r="M610" s="13">
        <f t="shared" si="48"/>
        <v>358.31699999999995</v>
      </c>
    </row>
    <row r="611" spans="1:13">
      <c r="A611" s="2">
        <v>25091</v>
      </c>
      <c r="B611" s="2" t="s">
        <v>7637</v>
      </c>
      <c r="C611" s="62" t="s">
        <v>6392</v>
      </c>
      <c r="D611" s="2" t="s">
        <v>5485</v>
      </c>
      <c r="E611" s="2" t="s">
        <v>6930</v>
      </c>
      <c r="F611" s="2" t="s">
        <v>7639</v>
      </c>
      <c r="G611" s="2" t="s">
        <v>7250</v>
      </c>
      <c r="H611" s="13">
        <v>3718</v>
      </c>
      <c r="I611" s="13">
        <f t="shared" si="46"/>
        <v>2145.2860000000001</v>
      </c>
      <c r="J611" s="13">
        <v>4323</v>
      </c>
      <c r="K611" s="13">
        <f t="shared" si="47"/>
        <v>2494.3709999999996</v>
      </c>
      <c r="L611" s="13">
        <v>2640</v>
      </c>
      <c r="M611" s="13">
        <f t="shared" si="48"/>
        <v>1523.28</v>
      </c>
    </row>
    <row r="612" spans="1:13">
      <c r="A612" s="2">
        <v>25092</v>
      </c>
      <c r="B612" s="2" t="s">
        <v>7637</v>
      </c>
      <c r="C612" s="62" t="s">
        <v>6392</v>
      </c>
      <c r="D612" s="2" t="s">
        <v>5486</v>
      </c>
      <c r="E612" s="2" t="s">
        <v>6931</v>
      </c>
      <c r="F612" s="2" t="s">
        <v>7639</v>
      </c>
      <c r="G612" s="2" t="s">
        <v>7250</v>
      </c>
      <c r="H612" s="13">
        <v>2569</v>
      </c>
      <c r="I612" s="13">
        <f t="shared" si="46"/>
        <v>1482.3129999999999</v>
      </c>
      <c r="J612" s="13">
        <v>3343</v>
      </c>
      <c r="K612" s="13">
        <f t="shared" si="47"/>
        <v>1928.9109999999998</v>
      </c>
      <c r="L612" s="13">
        <v>3566</v>
      </c>
      <c r="M612" s="13">
        <f t="shared" si="48"/>
        <v>2057.5819999999999</v>
      </c>
    </row>
    <row r="613" spans="1:13">
      <c r="A613" s="2">
        <v>25180</v>
      </c>
      <c r="B613" s="2"/>
      <c r="C613" s="62" t="s">
        <v>6392</v>
      </c>
      <c r="D613" s="2" t="s">
        <v>7637</v>
      </c>
      <c r="E613" s="2" t="s">
        <v>6933</v>
      </c>
      <c r="F613" s="2" t="s">
        <v>7639</v>
      </c>
      <c r="G613" s="2" t="s">
        <v>7204</v>
      </c>
      <c r="H613" s="13">
        <v>31</v>
      </c>
      <c r="I613" s="13">
        <f t="shared" si="46"/>
        <v>17.887</v>
      </c>
      <c r="J613" s="13">
        <v>902</v>
      </c>
      <c r="K613" s="13">
        <f t="shared" si="47"/>
        <v>520.45399999999995</v>
      </c>
      <c r="L613" s="13">
        <v>334</v>
      </c>
      <c r="M613" s="13">
        <f t="shared" si="48"/>
        <v>192.71799999999999</v>
      </c>
    </row>
    <row r="614" spans="1:13">
      <c r="A614" s="2">
        <v>25259</v>
      </c>
      <c r="B614" s="2" t="s">
        <v>7637</v>
      </c>
      <c r="C614" s="62" t="s">
        <v>6392</v>
      </c>
      <c r="D614" s="2" t="s">
        <v>7720</v>
      </c>
      <c r="E614" s="2" t="s">
        <v>6934</v>
      </c>
      <c r="F614" s="2" t="s">
        <v>7639</v>
      </c>
      <c r="G614" s="2"/>
      <c r="H614" s="13">
        <v>6120</v>
      </c>
      <c r="I614" s="13">
        <f t="shared" si="46"/>
        <v>3531.24</v>
      </c>
      <c r="J614" s="13">
        <v>6505</v>
      </c>
      <c r="K614" s="13">
        <f t="shared" si="47"/>
        <v>3753.3849999999998</v>
      </c>
      <c r="L614" s="13">
        <v>7401</v>
      </c>
      <c r="M614" s="13">
        <f t="shared" si="48"/>
        <v>4270.3769999999995</v>
      </c>
    </row>
    <row r="615" spans="1:13">
      <c r="A615" s="2">
        <v>25334</v>
      </c>
      <c r="B615" s="2" t="s">
        <v>7637</v>
      </c>
      <c r="C615" s="62" t="s">
        <v>6392</v>
      </c>
      <c r="D615" s="2" t="s">
        <v>5489</v>
      </c>
      <c r="E615" s="2" t="s">
        <v>6936</v>
      </c>
      <c r="F615" s="2" t="s">
        <v>7742</v>
      </c>
      <c r="G615" s="2" t="s">
        <v>7644</v>
      </c>
      <c r="H615" s="13">
        <v>26851</v>
      </c>
      <c r="I615" s="13">
        <f t="shared" si="46"/>
        <v>15493.026999999998</v>
      </c>
      <c r="J615" s="13">
        <v>26532</v>
      </c>
      <c r="K615" s="13">
        <f t="shared" si="47"/>
        <v>15308.963999999998</v>
      </c>
      <c r="L615" s="13">
        <v>26315</v>
      </c>
      <c r="M615" s="13">
        <f t="shared" si="48"/>
        <v>15183.754999999999</v>
      </c>
    </row>
    <row r="616" spans="1:13">
      <c r="A616" s="2">
        <v>25353</v>
      </c>
      <c r="B616" s="2"/>
      <c r="C616" s="62" t="s">
        <v>6392</v>
      </c>
      <c r="D616" s="2" t="s">
        <v>5292</v>
      </c>
      <c r="E616" s="2" t="s">
        <v>6937</v>
      </c>
      <c r="F616" s="2" t="s">
        <v>5268</v>
      </c>
      <c r="G616" s="2"/>
      <c r="H616" s="13">
        <v>11304</v>
      </c>
      <c r="I616" s="13">
        <f t="shared" si="46"/>
        <v>6522.4079999999994</v>
      </c>
      <c r="J616" s="13">
        <v>8309</v>
      </c>
      <c r="K616" s="13">
        <f t="shared" si="47"/>
        <v>4794.2929999999997</v>
      </c>
      <c r="L616" s="13">
        <v>9217</v>
      </c>
      <c r="M616" s="13">
        <f t="shared" si="48"/>
        <v>5318.2089999999998</v>
      </c>
    </row>
    <row r="617" spans="1:13">
      <c r="A617" s="2">
        <v>25408</v>
      </c>
      <c r="B617" s="2" t="s">
        <v>7637</v>
      </c>
      <c r="C617" s="62" t="s">
        <v>6392</v>
      </c>
      <c r="D617" s="2" t="s">
        <v>5490</v>
      </c>
      <c r="E617" s="2" t="s">
        <v>6938</v>
      </c>
      <c r="F617" s="2" t="s">
        <v>5300</v>
      </c>
      <c r="G617" s="2" t="s">
        <v>7204</v>
      </c>
      <c r="H617" s="13">
        <v>6308</v>
      </c>
      <c r="I617" s="13">
        <f t="shared" si="46"/>
        <v>3639.7159999999999</v>
      </c>
      <c r="J617" s="13">
        <v>5774</v>
      </c>
      <c r="K617" s="13">
        <f t="shared" si="47"/>
        <v>3331.598</v>
      </c>
      <c r="L617" s="13">
        <v>4327</v>
      </c>
      <c r="M617" s="13">
        <f t="shared" si="48"/>
        <v>2496.6789999999996</v>
      </c>
    </row>
    <row r="618" spans="1:13">
      <c r="A618" s="2">
        <v>25423</v>
      </c>
      <c r="B618" s="2" t="s">
        <v>5287</v>
      </c>
      <c r="C618" s="62" t="s">
        <v>6392</v>
      </c>
      <c r="D618" s="2" t="s">
        <v>5491</v>
      </c>
      <c r="E618" s="2" t="s">
        <v>6939</v>
      </c>
      <c r="F618" s="2" t="s">
        <v>5321</v>
      </c>
      <c r="G618" s="2" t="s">
        <v>7733</v>
      </c>
      <c r="H618" s="13">
        <v>7369</v>
      </c>
      <c r="I618" s="13">
        <f t="shared" si="46"/>
        <v>4251.9129999999996</v>
      </c>
      <c r="J618" s="13">
        <v>7058</v>
      </c>
      <c r="K618" s="13">
        <f t="shared" si="47"/>
        <v>4072.4659999999999</v>
      </c>
      <c r="L618" s="13">
        <v>7455</v>
      </c>
      <c r="M618" s="13">
        <f t="shared" si="48"/>
        <v>4301.5349999999999</v>
      </c>
    </row>
    <row r="619" spans="1:13">
      <c r="A619" s="2">
        <v>25439</v>
      </c>
      <c r="B619" s="2" t="s">
        <v>7637</v>
      </c>
      <c r="C619" s="62" t="s">
        <v>6392</v>
      </c>
      <c r="D619" s="2" t="s">
        <v>5492</v>
      </c>
      <c r="E619" s="2" t="s">
        <v>6940</v>
      </c>
      <c r="F619" s="2" t="s">
        <v>5300</v>
      </c>
      <c r="G619" s="2" t="s">
        <v>7204</v>
      </c>
      <c r="H619" s="13">
        <v>3307</v>
      </c>
      <c r="I619" s="13">
        <f t="shared" si="46"/>
        <v>1908.1389999999999</v>
      </c>
      <c r="J619" s="13">
        <v>3501</v>
      </c>
      <c r="K619" s="13">
        <f t="shared" si="47"/>
        <v>2020.0769999999998</v>
      </c>
      <c r="L619" s="13">
        <v>3411</v>
      </c>
      <c r="M619" s="13">
        <f t="shared" si="48"/>
        <v>1968.1469999999999</v>
      </c>
    </row>
    <row r="620" spans="1:13">
      <c r="A620" s="2">
        <v>25443</v>
      </c>
      <c r="B620" s="2" t="s">
        <v>7637</v>
      </c>
      <c r="C620" s="62" t="s">
        <v>6392</v>
      </c>
      <c r="D620" s="2" t="s">
        <v>7720</v>
      </c>
      <c r="E620" s="2" t="s">
        <v>6941</v>
      </c>
      <c r="F620" s="2" t="s">
        <v>7716</v>
      </c>
      <c r="G620" s="2"/>
      <c r="H620" s="13">
        <v>7863</v>
      </c>
      <c r="I620" s="13">
        <f t="shared" si="46"/>
        <v>4536.951</v>
      </c>
      <c r="J620" s="13">
        <v>8900</v>
      </c>
      <c r="K620" s="13">
        <f t="shared" si="47"/>
        <v>5135.2999999999993</v>
      </c>
      <c r="L620" s="13">
        <v>8658</v>
      </c>
      <c r="M620" s="13">
        <f t="shared" si="48"/>
        <v>4995.6659999999993</v>
      </c>
    </row>
    <row r="621" spans="1:13">
      <c r="A621" s="2">
        <v>25444</v>
      </c>
      <c r="B621" s="2" t="s">
        <v>7637</v>
      </c>
      <c r="C621" s="62" t="s">
        <v>6392</v>
      </c>
      <c r="D621" s="2" t="s">
        <v>5493</v>
      </c>
      <c r="E621" s="2" t="s">
        <v>6498</v>
      </c>
      <c r="F621" s="2" t="s">
        <v>7716</v>
      </c>
      <c r="G621" s="2" t="s">
        <v>7204</v>
      </c>
      <c r="H621" s="13">
        <v>2033</v>
      </c>
      <c r="I621" s="13">
        <f t="shared" si="46"/>
        <v>1173.0409999999999</v>
      </c>
      <c r="J621" s="13">
        <v>2451</v>
      </c>
      <c r="K621" s="13">
        <f t="shared" si="47"/>
        <v>1414.2269999999999</v>
      </c>
      <c r="L621" s="13">
        <v>2040</v>
      </c>
      <c r="M621" s="13">
        <f t="shared" si="48"/>
        <v>1177.08</v>
      </c>
    </row>
    <row r="622" spans="1:13">
      <c r="A622" s="2">
        <v>25445</v>
      </c>
      <c r="B622" s="2" t="s">
        <v>7637</v>
      </c>
      <c r="C622" s="62" t="s">
        <v>6392</v>
      </c>
      <c r="D622" s="2" t="s">
        <v>7720</v>
      </c>
      <c r="E622" s="2" t="s">
        <v>6942</v>
      </c>
      <c r="F622" s="2" t="s">
        <v>7716</v>
      </c>
      <c r="G622" s="2"/>
      <c r="H622" s="13">
        <v>16203</v>
      </c>
      <c r="I622" s="13">
        <f t="shared" si="46"/>
        <v>9349.1309999999994</v>
      </c>
      <c r="J622" s="13">
        <v>18154</v>
      </c>
      <c r="K622" s="13">
        <f t="shared" si="47"/>
        <v>10474.857999999998</v>
      </c>
      <c r="L622" s="13">
        <v>17873</v>
      </c>
      <c r="M622" s="13">
        <f t="shared" si="48"/>
        <v>10312.721</v>
      </c>
    </row>
    <row r="623" spans="1:13">
      <c r="A623" s="2">
        <v>25469</v>
      </c>
      <c r="B623" s="2" t="s">
        <v>7637</v>
      </c>
      <c r="C623" s="62" t="s">
        <v>6392</v>
      </c>
      <c r="D623" s="2" t="s">
        <v>5379</v>
      </c>
      <c r="E623" s="2" t="s">
        <v>6943</v>
      </c>
      <c r="F623" s="2" t="s">
        <v>7716</v>
      </c>
      <c r="G623" s="2" t="s">
        <v>7733</v>
      </c>
      <c r="H623" s="13">
        <v>94</v>
      </c>
      <c r="I623" s="13">
        <f t="shared" si="46"/>
        <v>54.238</v>
      </c>
      <c r="J623" s="13">
        <v>93</v>
      </c>
      <c r="K623" s="13">
        <f t="shared" si="47"/>
        <v>53.660999999999994</v>
      </c>
      <c r="L623" s="13">
        <v>108</v>
      </c>
      <c r="M623" s="13">
        <f t="shared" si="48"/>
        <v>62.315999999999995</v>
      </c>
    </row>
    <row r="624" spans="1:13">
      <c r="A624" s="2">
        <v>25476</v>
      </c>
      <c r="B624" s="2"/>
      <c r="C624" s="62" t="s">
        <v>6392</v>
      </c>
      <c r="D624" s="2" t="s">
        <v>5263</v>
      </c>
      <c r="E624" s="2" t="s">
        <v>6944</v>
      </c>
      <c r="F624" s="2" t="s">
        <v>5268</v>
      </c>
      <c r="G624" s="2" t="s">
        <v>7263</v>
      </c>
      <c r="H624" s="13">
        <v>453</v>
      </c>
      <c r="I624" s="13">
        <f t="shared" si="46"/>
        <v>261.38099999999997</v>
      </c>
      <c r="J624" s="13">
        <v>1472</v>
      </c>
      <c r="K624" s="13">
        <f t="shared" si="47"/>
        <v>849.34399999999994</v>
      </c>
      <c r="L624" s="13">
        <v>155</v>
      </c>
      <c r="M624" s="13">
        <f t="shared" si="48"/>
        <v>89.434999999999988</v>
      </c>
    </row>
    <row r="625" spans="1:13">
      <c r="A625" s="2">
        <v>25477</v>
      </c>
      <c r="B625" s="2" t="s">
        <v>7637</v>
      </c>
      <c r="C625" s="62" t="s">
        <v>6392</v>
      </c>
      <c r="D625" s="2" t="s">
        <v>7720</v>
      </c>
      <c r="E625" s="2" t="s">
        <v>6945</v>
      </c>
      <c r="F625" s="2" t="s">
        <v>5300</v>
      </c>
      <c r="G625" s="2"/>
      <c r="H625" s="13">
        <v>8461</v>
      </c>
      <c r="I625" s="13">
        <f t="shared" si="46"/>
        <v>4881.9969999999994</v>
      </c>
      <c r="J625" s="13">
        <v>8441</v>
      </c>
      <c r="K625" s="13">
        <f t="shared" si="47"/>
        <v>4870.4569999999994</v>
      </c>
      <c r="L625" s="13">
        <v>8309</v>
      </c>
      <c r="M625" s="13">
        <f t="shared" si="48"/>
        <v>4794.2929999999997</v>
      </c>
    </row>
    <row r="626" spans="1:13">
      <c r="A626" s="2">
        <v>25480</v>
      </c>
      <c r="B626" s="2" t="s">
        <v>7643</v>
      </c>
      <c r="C626" s="62" t="s">
        <v>6392</v>
      </c>
      <c r="D626" s="2" t="s">
        <v>5494</v>
      </c>
      <c r="E626" s="2" t="s">
        <v>6946</v>
      </c>
      <c r="F626" s="2" t="s">
        <v>5300</v>
      </c>
      <c r="G626" s="2" t="s">
        <v>7644</v>
      </c>
      <c r="H626" s="13">
        <v>3703</v>
      </c>
      <c r="I626" s="13">
        <f t="shared" si="46"/>
        <v>2136.6309999999999</v>
      </c>
      <c r="J626" s="13">
        <v>5933</v>
      </c>
      <c r="K626" s="13">
        <f t="shared" si="47"/>
        <v>3423.3409999999999</v>
      </c>
      <c r="L626" s="13">
        <v>3037</v>
      </c>
      <c r="M626" s="13">
        <f t="shared" si="48"/>
        <v>1752.3489999999999</v>
      </c>
    </row>
    <row r="627" spans="1:13">
      <c r="A627" s="2">
        <v>25483</v>
      </c>
      <c r="B627" s="2" t="s">
        <v>7637</v>
      </c>
      <c r="C627" s="62" t="s">
        <v>6392</v>
      </c>
      <c r="D627" s="2" t="s">
        <v>7653</v>
      </c>
      <c r="E627" s="2" t="s">
        <v>6947</v>
      </c>
      <c r="F627" s="2" t="s">
        <v>5300</v>
      </c>
      <c r="G627" s="2" t="s">
        <v>7644</v>
      </c>
      <c r="H627" s="13">
        <v>7</v>
      </c>
      <c r="I627" s="13">
        <f t="shared" si="46"/>
        <v>4.0389999999999997</v>
      </c>
      <c r="J627" s="13">
        <v>1</v>
      </c>
      <c r="K627" s="13">
        <f t="shared" si="47"/>
        <v>0.57699999999999996</v>
      </c>
      <c r="L627" s="13">
        <v>2</v>
      </c>
      <c r="M627" s="13">
        <f t="shared" si="48"/>
        <v>1.1539999999999999</v>
      </c>
    </row>
    <row r="628" spans="1:13">
      <c r="A628" s="2">
        <v>25501</v>
      </c>
      <c r="B628" s="2" t="s">
        <v>7643</v>
      </c>
      <c r="C628" s="62" t="s">
        <v>6392</v>
      </c>
      <c r="D628" s="2" t="s">
        <v>5497</v>
      </c>
      <c r="E628" s="2" t="s">
        <v>6949</v>
      </c>
      <c r="F628" s="2" t="s">
        <v>5415</v>
      </c>
      <c r="G628" s="2" t="s">
        <v>7644</v>
      </c>
      <c r="H628" s="13">
        <v>5690</v>
      </c>
      <c r="I628" s="13">
        <f t="shared" si="46"/>
        <v>3283.1299999999997</v>
      </c>
      <c r="J628" s="13">
        <v>7226</v>
      </c>
      <c r="K628" s="13">
        <f t="shared" si="47"/>
        <v>4169.402</v>
      </c>
      <c r="L628" s="13">
        <v>6486</v>
      </c>
      <c r="M628" s="13">
        <f t="shared" si="48"/>
        <v>3742.4219999999996</v>
      </c>
    </row>
    <row r="629" spans="1:13">
      <c r="A629" s="2">
        <v>25527</v>
      </c>
      <c r="B629" s="2" t="s">
        <v>7637</v>
      </c>
      <c r="C629" s="62" t="s">
        <v>6392</v>
      </c>
      <c r="D629" s="2" t="s">
        <v>5498</v>
      </c>
      <c r="E629" s="2" t="s">
        <v>6950</v>
      </c>
      <c r="F629" s="2" t="s">
        <v>5344</v>
      </c>
      <c r="G629" s="2" t="s">
        <v>7644</v>
      </c>
      <c r="H629" s="13">
        <v>93</v>
      </c>
      <c r="I629" s="13">
        <f t="shared" si="46"/>
        <v>53.660999999999994</v>
      </c>
      <c r="J629" s="13">
        <v>100</v>
      </c>
      <c r="K629" s="13">
        <f t="shared" si="47"/>
        <v>57.699999999999996</v>
      </c>
      <c r="L629" s="13">
        <v>100</v>
      </c>
      <c r="M629" s="13">
        <f t="shared" si="48"/>
        <v>57.699999999999996</v>
      </c>
    </row>
    <row r="630" spans="1:13">
      <c r="A630" s="2">
        <v>25531</v>
      </c>
      <c r="B630" s="2" t="s">
        <v>7637</v>
      </c>
      <c r="C630" s="62" t="s">
        <v>6392</v>
      </c>
      <c r="D630" s="2" t="s">
        <v>7653</v>
      </c>
      <c r="E630" s="2" t="s">
        <v>6952</v>
      </c>
      <c r="F630" s="2" t="s">
        <v>5300</v>
      </c>
      <c r="G630" s="2" t="s">
        <v>7644</v>
      </c>
      <c r="H630" s="13">
        <v>1156</v>
      </c>
      <c r="I630" s="13">
        <f t="shared" si="46"/>
        <v>667.01199999999994</v>
      </c>
      <c r="J630" s="13">
        <v>1065</v>
      </c>
      <c r="K630" s="13">
        <f t="shared" si="47"/>
        <v>614.505</v>
      </c>
      <c r="L630" s="13">
        <v>982</v>
      </c>
      <c r="M630" s="13">
        <f t="shared" si="48"/>
        <v>566.61399999999992</v>
      </c>
    </row>
    <row r="631" spans="1:13">
      <c r="A631" s="2">
        <v>25598</v>
      </c>
      <c r="B631" s="2" t="s">
        <v>7637</v>
      </c>
      <c r="C631" s="62" t="s">
        <v>6392</v>
      </c>
      <c r="D631" s="2" t="s">
        <v>5501</v>
      </c>
      <c r="E631" s="2" t="s">
        <v>6954</v>
      </c>
      <c r="F631" s="2" t="s">
        <v>7742</v>
      </c>
      <c r="G631" s="2" t="s">
        <v>7644</v>
      </c>
      <c r="H631" s="13">
        <v>6</v>
      </c>
      <c r="I631" s="13">
        <f t="shared" si="46"/>
        <v>3.4619999999999997</v>
      </c>
      <c r="J631" s="13">
        <v>6</v>
      </c>
      <c r="K631" s="13">
        <f t="shared" si="47"/>
        <v>3.4619999999999997</v>
      </c>
      <c r="L631" s="13">
        <v>6</v>
      </c>
      <c r="M631" s="13">
        <f t="shared" si="48"/>
        <v>3.4619999999999997</v>
      </c>
    </row>
    <row r="632" spans="1:13">
      <c r="A632" s="2">
        <v>25599</v>
      </c>
      <c r="B632" s="2" t="s">
        <v>7637</v>
      </c>
      <c r="C632" s="62" t="s">
        <v>6392</v>
      </c>
      <c r="D632" s="2" t="s">
        <v>7093</v>
      </c>
      <c r="E632" s="2" t="s">
        <v>6955</v>
      </c>
      <c r="F632" s="2" t="s">
        <v>5321</v>
      </c>
      <c r="G632" s="2" t="s">
        <v>7644</v>
      </c>
      <c r="H632" s="13">
        <v>2818</v>
      </c>
      <c r="I632" s="13">
        <f t="shared" si="46"/>
        <v>1625.9859999999999</v>
      </c>
      <c r="J632" s="13">
        <v>3082</v>
      </c>
      <c r="K632" s="13">
        <f t="shared" si="47"/>
        <v>1778.3139999999999</v>
      </c>
      <c r="L632" s="13">
        <v>3088</v>
      </c>
      <c r="M632" s="13">
        <f t="shared" si="48"/>
        <v>1781.7759999999998</v>
      </c>
    </row>
    <row r="633" spans="1:13">
      <c r="A633" s="2">
        <v>25630</v>
      </c>
      <c r="B633" s="2"/>
      <c r="C633" s="62" t="s">
        <v>6392</v>
      </c>
      <c r="D633" s="2" t="s">
        <v>7760</v>
      </c>
      <c r="E633" s="2" t="s">
        <v>6956</v>
      </c>
      <c r="F633" s="2" t="s">
        <v>7742</v>
      </c>
      <c r="G633" s="2"/>
      <c r="H633" s="13">
        <v>34900</v>
      </c>
      <c r="I633" s="13">
        <f t="shared" si="46"/>
        <v>20137.3</v>
      </c>
      <c r="J633" s="13">
        <v>33100</v>
      </c>
      <c r="K633" s="13">
        <f t="shared" si="47"/>
        <v>19098.699999999997</v>
      </c>
      <c r="L633" s="13">
        <v>34150</v>
      </c>
      <c r="M633" s="13">
        <f t="shared" si="48"/>
        <v>19704.55</v>
      </c>
    </row>
    <row r="634" spans="1:13">
      <c r="A634" s="2">
        <v>25631</v>
      </c>
      <c r="B634" s="2" t="s">
        <v>7637</v>
      </c>
      <c r="C634" s="62" t="s">
        <v>6392</v>
      </c>
      <c r="D634" s="2" t="s">
        <v>5502</v>
      </c>
      <c r="E634" s="2" t="s">
        <v>6957</v>
      </c>
      <c r="F634" s="2" t="s">
        <v>7742</v>
      </c>
      <c r="G634" s="2" t="s">
        <v>7644</v>
      </c>
      <c r="H634" s="13">
        <v>670</v>
      </c>
      <c r="I634" s="13">
        <f t="shared" si="46"/>
        <v>386.59</v>
      </c>
      <c r="J634" s="13">
        <v>180</v>
      </c>
      <c r="K634" s="13">
        <f t="shared" si="47"/>
        <v>103.85999999999999</v>
      </c>
      <c r="L634" s="13">
        <v>179</v>
      </c>
      <c r="M634" s="13">
        <f t="shared" si="48"/>
        <v>103.28299999999999</v>
      </c>
    </row>
    <row r="635" spans="1:13">
      <c r="A635" s="2">
        <v>25658</v>
      </c>
      <c r="B635" s="2" t="s">
        <v>7637</v>
      </c>
      <c r="C635" s="62" t="s">
        <v>6392</v>
      </c>
      <c r="D635" s="2" t="s">
        <v>7653</v>
      </c>
      <c r="E635" s="2" t="s">
        <v>6958</v>
      </c>
      <c r="F635" s="2" t="s">
        <v>5331</v>
      </c>
      <c r="G635" s="2" t="s">
        <v>7644</v>
      </c>
      <c r="H635" s="13">
        <v>1860</v>
      </c>
      <c r="I635" s="13">
        <f t="shared" si="46"/>
        <v>1073.22</v>
      </c>
      <c r="J635" s="13">
        <v>3666</v>
      </c>
      <c r="K635" s="13">
        <f t="shared" si="47"/>
        <v>2115.2819999999997</v>
      </c>
      <c r="L635" s="13">
        <v>1723</v>
      </c>
      <c r="M635" s="13">
        <f t="shared" si="48"/>
        <v>994.17099999999994</v>
      </c>
    </row>
    <row r="636" spans="1:13">
      <c r="A636" s="2">
        <v>25704</v>
      </c>
      <c r="B636" s="2" t="s">
        <v>7637</v>
      </c>
      <c r="C636" s="62" t="s">
        <v>6392</v>
      </c>
      <c r="D636" s="2" t="s">
        <v>5503</v>
      </c>
      <c r="E636" s="2" t="s">
        <v>6959</v>
      </c>
      <c r="F636" s="2" t="s">
        <v>7742</v>
      </c>
      <c r="G636" s="2" t="s">
        <v>7644</v>
      </c>
      <c r="H636" s="13">
        <v>303</v>
      </c>
      <c r="I636" s="13">
        <f t="shared" si="46"/>
        <v>174.83099999999999</v>
      </c>
      <c r="J636" s="13">
        <v>441</v>
      </c>
      <c r="K636" s="13">
        <f t="shared" si="47"/>
        <v>254.45699999999999</v>
      </c>
      <c r="L636" s="13">
        <v>441</v>
      </c>
      <c r="M636" s="13">
        <f t="shared" si="48"/>
        <v>254.45699999999999</v>
      </c>
    </row>
    <row r="637" spans="1:13">
      <c r="A637" s="2">
        <v>25708</v>
      </c>
      <c r="B637" s="2" t="s">
        <v>7637</v>
      </c>
      <c r="C637" s="62" t="s">
        <v>6392</v>
      </c>
      <c r="D637" s="2" t="s">
        <v>5298</v>
      </c>
      <c r="E637" s="2" t="s">
        <v>6961</v>
      </c>
      <c r="F637" s="2" t="s">
        <v>5415</v>
      </c>
      <c r="G637" s="2" t="s">
        <v>7270</v>
      </c>
      <c r="H637" s="13"/>
      <c r="I637" s="13">
        <f t="shared" si="46"/>
        <v>0</v>
      </c>
      <c r="J637" s="13"/>
      <c r="K637" s="13">
        <f t="shared" si="47"/>
        <v>0</v>
      </c>
      <c r="L637" s="13"/>
      <c r="M637" s="13">
        <f t="shared" si="48"/>
        <v>0</v>
      </c>
    </row>
    <row r="638" spans="1:13">
      <c r="A638" s="2">
        <v>25716</v>
      </c>
      <c r="B638" s="2" t="s">
        <v>7637</v>
      </c>
      <c r="C638" s="62" t="s">
        <v>6392</v>
      </c>
      <c r="D638" s="2" t="s">
        <v>5272</v>
      </c>
      <c r="E638" s="2" t="s">
        <v>6962</v>
      </c>
      <c r="F638" s="2" t="s">
        <v>5268</v>
      </c>
      <c r="G638" s="2"/>
      <c r="H638" s="13">
        <v>6788</v>
      </c>
      <c r="I638" s="13">
        <f t="shared" si="46"/>
        <v>3916.6759999999999</v>
      </c>
      <c r="J638" s="13">
        <v>6643</v>
      </c>
      <c r="K638" s="13">
        <f t="shared" si="47"/>
        <v>3833.0109999999995</v>
      </c>
      <c r="L638" s="13">
        <v>6079</v>
      </c>
      <c r="M638" s="13">
        <f t="shared" si="48"/>
        <v>3507.5829999999996</v>
      </c>
    </row>
    <row r="639" spans="1:13">
      <c r="A639" s="2">
        <v>25718</v>
      </c>
      <c r="B639" s="2" t="s">
        <v>7637</v>
      </c>
      <c r="C639" s="62" t="s">
        <v>6392</v>
      </c>
      <c r="D639" s="2" t="s">
        <v>5506</v>
      </c>
      <c r="E639" s="2" t="s">
        <v>6966</v>
      </c>
      <c r="F639" s="2" t="s">
        <v>5300</v>
      </c>
      <c r="G639" s="2" t="s">
        <v>7204</v>
      </c>
      <c r="H639" s="13">
        <v>1416</v>
      </c>
      <c r="I639" s="13">
        <f t="shared" si="46"/>
        <v>817.03199999999993</v>
      </c>
      <c r="J639" s="13">
        <v>1430</v>
      </c>
      <c r="K639" s="13">
        <f t="shared" si="47"/>
        <v>825.1099999999999</v>
      </c>
      <c r="L639" s="13">
        <v>1366</v>
      </c>
      <c r="M639" s="13">
        <f t="shared" si="48"/>
        <v>788.1819999999999</v>
      </c>
    </row>
    <row r="640" spans="1:13">
      <c r="A640" s="2">
        <v>25719</v>
      </c>
      <c r="B640" s="2" t="s">
        <v>7637</v>
      </c>
      <c r="C640" s="62" t="s">
        <v>6392</v>
      </c>
      <c r="D640" s="2" t="s">
        <v>7690</v>
      </c>
      <c r="E640" s="2" t="s">
        <v>6967</v>
      </c>
      <c r="F640" s="2" t="s">
        <v>7639</v>
      </c>
      <c r="G640" s="2"/>
      <c r="H640" s="13">
        <v>2818</v>
      </c>
      <c r="I640" s="13">
        <f t="shared" si="46"/>
        <v>1625.9859999999999</v>
      </c>
      <c r="J640" s="13">
        <v>2719</v>
      </c>
      <c r="K640" s="13">
        <f t="shared" si="47"/>
        <v>1568.8629999999998</v>
      </c>
      <c r="L640" s="13">
        <v>2625</v>
      </c>
      <c r="M640" s="13">
        <f t="shared" si="48"/>
        <v>1514.625</v>
      </c>
    </row>
    <row r="641" spans="1:13">
      <c r="A641" s="2">
        <v>25735</v>
      </c>
      <c r="B641" s="2" t="s">
        <v>7643</v>
      </c>
      <c r="C641" s="62" t="s">
        <v>6392</v>
      </c>
      <c r="D641" s="2" t="s">
        <v>5509</v>
      </c>
      <c r="E641" s="2" t="s">
        <v>6969</v>
      </c>
      <c r="F641" s="2" t="s">
        <v>5321</v>
      </c>
      <c r="G641" s="2" t="s">
        <v>7644</v>
      </c>
      <c r="H641" s="13">
        <v>821</v>
      </c>
      <c r="I641" s="13">
        <f t="shared" si="46"/>
        <v>473.71699999999998</v>
      </c>
      <c r="J641" s="13">
        <v>665</v>
      </c>
      <c r="K641" s="13">
        <f t="shared" si="47"/>
        <v>383.70499999999998</v>
      </c>
      <c r="L641" s="13">
        <v>931</v>
      </c>
      <c r="M641" s="13">
        <f t="shared" si="48"/>
        <v>537.18700000000001</v>
      </c>
    </row>
    <row r="642" spans="1:13">
      <c r="A642" s="2">
        <v>25736</v>
      </c>
      <c r="B642" s="2" t="s">
        <v>7643</v>
      </c>
      <c r="C642" s="62" t="s">
        <v>6392</v>
      </c>
      <c r="D642" s="2" t="s">
        <v>7093</v>
      </c>
      <c r="E642" s="2" t="s">
        <v>6970</v>
      </c>
      <c r="F642" s="2" t="s">
        <v>5321</v>
      </c>
      <c r="G642" s="2" t="s">
        <v>7644</v>
      </c>
      <c r="H642" s="13">
        <v>123</v>
      </c>
      <c r="I642" s="13">
        <f t="shared" si="46"/>
        <v>70.970999999999989</v>
      </c>
      <c r="J642" s="13">
        <v>90</v>
      </c>
      <c r="K642" s="13">
        <f t="shared" si="47"/>
        <v>51.929999999999993</v>
      </c>
      <c r="L642" s="13">
        <v>115</v>
      </c>
      <c r="M642" s="13">
        <f t="shared" si="48"/>
        <v>66.35499999999999</v>
      </c>
    </row>
    <row r="643" spans="1:13">
      <c r="A643" s="2">
        <v>25782</v>
      </c>
      <c r="B643" s="2" t="s">
        <v>7643</v>
      </c>
      <c r="C643" s="62" t="s">
        <v>6392</v>
      </c>
      <c r="D643" s="2" t="s">
        <v>5510</v>
      </c>
      <c r="E643" s="2" t="s">
        <v>6971</v>
      </c>
      <c r="F643" s="2" t="s">
        <v>7639</v>
      </c>
      <c r="G643" s="2" t="s">
        <v>7644</v>
      </c>
      <c r="H643" s="13">
        <v>235</v>
      </c>
      <c r="I643" s="13">
        <f t="shared" si="46"/>
        <v>135.595</v>
      </c>
      <c r="J643" s="13">
        <v>243</v>
      </c>
      <c r="K643" s="13">
        <f t="shared" si="47"/>
        <v>140.21099999999998</v>
      </c>
      <c r="L643" s="13">
        <v>206</v>
      </c>
      <c r="M643" s="13">
        <f t="shared" si="48"/>
        <v>118.86199999999999</v>
      </c>
    </row>
    <row r="644" spans="1:13">
      <c r="A644" s="2">
        <v>25815</v>
      </c>
      <c r="B644" s="2" t="s">
        <v>7637</v>
      </c>
      <c r="C644" s="62" t="s">
        <v>6392</v>
      </c>
      <c r="D644" s="2" t="s">
        <v>5511</v>
      </c>
      <c r="E644" s="2" t="s">
        <v>6972</v>
      </c>
      <c r="F644" s="2" t="s">
        <v>7716</v>
      </c>
      <c r="G644" s="2" t="s">
        <v>7204</v>
      </c>
      <c r="H644" s="13">
        <v>351</v>
      </c>
      <c r="I644" s="13">
        <f t="shared" si="46"/>
        <v>202.52699999999999</v>
      </c>
      <c r="J644" s="13">
        <v>356</v>
      </c>
      <c r="K644" s="13">
        <f t="shared" si="47"/>
        <v>205.41199999999998</v>
      </c>
      <c r="L644" s="13">
        <v>-79</v>
      </c>
      <c r="M644" s="13">
        <f t="shared" si="48"/>
        <v>-45.582999999999998</v>
      </c>
    </row>
    <row r="645" spans="1:13">
      <c r="A645" s="2">
        <v>25819</v>
      </c>
      <c r="B645" s="2" t="s">
        <v>7637</v>
      </c>
      <c r="C645" s="62" t="s">
        <v>6392</v>
      </c>
      <c r="D645" s="2" t="s">
        <v>5498</v>
      </c>
      <c r="E645" s="2" t="s">
        <v>6973</v>
      </c>
      <c r="F645" s="2" t="s">
        <v>5331</v>
      </c>
      <c r="G645" s="2" t="s">
        <v>7644</v>
      </c>
      <c r="H645" s="13"/>
      <c r="I645" s="13">
        <f t="shared" si="46"/>
        <v>0</v>
      </c>
      <c r="J645" s="13"/>
      <c r="K645" s="13">
        <f t="shared" si="47"/>
        <v>0</v>
      </c>
      <c r="L645" s="13"/>
      <c r="M645" s="13">
        <f t="shared" si="48"/>
        <v>0</v>
      </c>
    </row>
    <row r="646" spans="1:13">
      <c r="A646" s="2">
        <v>25834</v>
      </c>
      <c r="B646" s="2" t="s">
        <v>7637</v>
      </c>
      <c r="C646" s="62" t="s">
        <v>6392</v>
      </c>
      <c r="D646" s="2" t="s">
        <v>7720</v>
      </c>
      <c r="E646" s="2" t="s">
        <v>6974</v>
      </c>
      <c r="F646" s="2" t="s">
        <v>5300</v>
      </c>
      <c r="G646" s="2"/>
      <c r="H646" s="13">
        <v>9806</v>
      </c>
      <c r="I646" s="13">
        <f t="shared" si="46"/>
        <v>5658.0619999999999</v>
      </c>
      <c r="J646" s="13">
        <v>9952</v>
      </c>
      <c r="K646" s="13">
        <f t="shared" si="47"/>
        <v>5742.3039999999992</v>
      </c>
      <c r="L646" s="13">
        <v>9761</v>
      </c>
      <c r="M646" s="13">
        <f t="shared" si="48"/>
        <v>5632.0969999999998</v>
      </c>
    </row>
    <row r="647" spans="1:13">
      <c r="A647" s="2">
        <v>25948</v>
      </c>
      <c r="B647" s="2" t="s">
        <v>7637</v>
      </c>
      <c r="C647" s="62" t="s">
        <v>6392</v>
      </c>
      <c r="D647" s="2" t="s">
        <v>7720</v>
      </c>
      <c r="E647" s="2" t="s">
        <v>6975</v>
      </c>
      <c r="F647" s="2" t="s">
        <v>5268</v>
      </c>
      <c r="G647" s="2"/>
      <c r="H647" s="13">
        <v>4793</v>
      </c>
      <c r="I647" s="13">
        <f t="shared" si="46"/>
        <v>2765.5609999999997</v>
      </c>
      <c r="J647" s="13">
        <v>4338</v>
      </c>
      <c r="K647" s="13">
        <f t="shared" si="47"/>
        <v>2503.0259999999998</v>
      </c>
      <c r="L647" s="13">
        <v>3756</v>
      </c>
      <c r="M647" s="13">
        <f t="shared" si="48"/>
        <v>2167.212</v>
      </c>
    </row>
    <row r="648" spans="1:13">
      <c r="A648" s="2">
        <v>25950</v>
      </c>
      <c r="B648" s="2" t="s">
        <v>7637</v>
      </c>
      <c r="C648" s="62" t="s">
        <v>6392</v>
      </c>
      <c r="D648" s="2" t="s">
        <v>5512</v>
      </c>
      <c r="E648" s="2" t="s">
        <v>6976</v>
      </c>
      <c r="F648" s="2" t="s">
        <v>7742</v>
      </c>
      <c r="G648" s="2" t="s">
        <v>7644</v>
      </c>
      <c r="H648" s="13">
        <v>7</v>
      </c>
      <c r="I648" s="13">
        <f t="shared" si="46"/>
        <v>4.0389999999999997</v>
      </c>
      <c r="J648" s="13">
        <v>6</v>
      </c>
      <c r="K648" s="13">
        <f t="shared" si="47"/>
        <v>3.4619999999999997</v>
      </c>
      <c r="L648" s="13">
        <v>6</v>
      </c>
      <c r="M648" s="13">
        <f t="shared" si="48"/>
        <v>3.4619999999999997</v>
      </c>
    </row>
    <row r="649" spans="1:13">
      <c r="A649" s="2">
        <v>25954</v>
      </c>
      <c r="B649" s="2" t="s">
        <v>7637</v>
      </c>
      <c r="C649" s="62" t="s">
        <v>6392</v>
      </c>
      <c r="D649" s="2" t="s">
        <v>7720</v>
      </c>
      <c r="E649" s="2" t="s">
        <v>6977</v>
      </c>
      <c r="F649" s="2" t="s">
        <v>5331</v>
      </c>
      <c r="G649" s="2"/>
      <c r="H649" s="13">
        <v>6563</v>
      </c>
      <c r="I649" s="13">
        <f t="shared" si="46"/>
        <v>3786.8509999999997</v>
      </c>
      <c r="J649" s="13">
        <v>5596</v>
      </c>
      <c r="K649" s="13">
        <f t="shared" si="47"/>
        <v>3228.8919999999998</v>
      </c>
      <c r="L649" s="13">
        <v>6000</v>
      </c>
      <c r="M649" s="13">
        <f t="shared" si="48"/>
        <v>3461.9999999999995</v>
      </c>
    </row>
    <row r="650" spans="1:13">
      <c r="A650" s="2">
        <v>25976</v>
      </c>
      <c r="B650" s="2" t="s">
        <v>7643</v>
      </c>
      <c r="C650" s="62" t="s">
        <v>6392</v>
      </c>
      <c r="D650" s="2" t="s">
        <v>5513</v>
      </c>
      <c r="E650" s="2" t="s">
        <v>6978</v>
      </c>
      <c r="F650" s="2" t="s">
        <v>7639</v>
      </c>
      <c r="G650" s="2" t="s">
        <v>7644</v>
      </c>
      <c r="H650" s="13">
        <v>1377</v>
      </c>
      <c r="I650" s="13">
        <f t="shared" si="46"/>
        <v>794.529</v>
      </c>
      <c r="J650" s="13">
        <v>1785</v>
      </c>
      <c r="K650" s="13">
        <f t="shared" si="47"/>
        <v>1029.9449999999999</v>
      </c>
      <c r="L650" s="13">
        <v>1579</v>
      </c>
      <c r="M650" s="13">
        <f t="shared" si="48"/>
        <v>911.08299999999997</v>
      </c>
    </row>
    <row r="651" spans="1:13">
      <c r="A651" s="2">
        <v>25980</v>
      </c>
      <c r="B651" s="2" t="s">
        <v>7637</v>
      </c>
      <c r="C651" s="62" t="s">
        <v>6392</v>
      </c>
      <c r="D651" s="2" t="s">
        <v>7720</v>
      </c>
      <c r="E651" s="2" t="s">
        <v>6979</v>
      </c>
      <c r="F651" s="2" t="s">
        <v>7716</v>
      </c>
      <c r="G651" s="2"/>
      <c r="H651" s="13">
        <v>11265</v>
      </c>
      <c r="I651" s="13">
        <f t="shared" si="46"/>
        <v>6499.9049999999997</v>
      </c>
      <c r="J651" s="13">
        <v>9717</v>
      </c>
      <c r="K651" s="13">
        <f t="shared" si="47"/>
        <v>5606.7089999999998</v>
      </c>
      <c r="L651" s="13">
        <v>10990</v>
      </c>
      <c r="M651" s="13">
        <f t="shared" si="48"/>
        <v>6341.23</v>
      </c>
    </row>
    <row r="652" spans="1:13">
      <c r="A652" s="2">
        <v>25982</v>
      </c>
      <c r="B652" s="2" t="s">
        <v>7643</v>
      </c>
      <c r="C652" s="62" t="s">
        <v>6392</v>
      </c>
      <c r="D652" s="2" t="s">
        <v>5514</v>
      </c>
      <c r="E652" s="2" t="s">
        <v>6980</v>
      </c>
      <c r="F652" s="2" t="s">
        <v>5300</v>
      </c>
      <c r="G652" s="2" t="s">
        <v>7644</v>
      </c>
      <c r="H652" s="13">
        <v>3618</v>
      </c>
      <c r="I652" s="13">
        <f t="shared" si="46"/>
        <v>2087.5859999999998</v>
      </c>
      <c r="J652" s="13">
        <v>2576</v>
      </c>
      <c r="K652" s="13">
        <f t="shared" si="47"/>
        <v>1486.3519999999999</v>
      </c>
      <c r="L652" s="13">
        <v>4022</v>
      </c>
      <c r="M652" s="13">
        <f t="shared" si="48"/>
        <v>2320.694</v>
      </c>
    </row>
    <row r="653" spans="1:13">
      <c r="A653" s="2">
        <v>25997</v>
      </c>
      <c r="B653" s="2" t="s">
        <v>7637</v>
      </c>
      <c r="C653" s="62" t="s">
        <v>6392</v>
      </c>
      <c r="D653" s="2" t="s">
        <v>5515</v>
      </c>
      <c r="E653" s="2" t="s">
        <v>6744</v>
      </c>
      <c r="F653" s="2" t="s">
        <v>7716</v>
      </c>
      <c r="G653" s="2" t="s">
        <v>7193</v>
      </c>
      <c r="H653" s="13">
        <v>6987</v>
      </c>
      <c r="I653" s="13">
        <f t="shared" si="46"/>
        <v>4031.4989999999998</v>
      </c>
      <c r="J653" s="13">
        <v>6919</v>
      </c>
      <c r="K653" s="13">
        <f t="shared" si="47"/>
        <v>3992.2629999999999</v>
      </c>
      <c r="L653" s="13">
        <v>7663</v>
      </c>
      <c r="M653" s="13">
        <f t="shared" si="48"/>
        <v>4421.5509999999995</v>
      </c>
    </row>
    <row r="654" spans="1:13">
      <c r="A654" s="2">
        <v>26000</v>
      </c>
      <c r="B654" s="2" t="s">
        <v>5516</v>
      </c>
      <c r="C654" s="62" t="s">
        <v>6392</v>
      </c>
      <c r="D654" s="2" t="s">
        <v>5517</v>
      </c>
      <c r="E654" s="2" t="s">
        <v>6744</v>
      </c>
      <c r="F654" s="2" t="s">
        <v>7716</v>
      </c>
      <c r="G654" s="2" t="s">
        <v>7204</v>
      </c>
      <c r="H654" s="13">
        <v>8389</v>
      </c>
      <c r="I654" s="13">
        <f t="shared" si="46"/>
        <v>4840.4529999999995</v>
      </c>
      <c r="J654" s="13">
        <v>7692</v>
      </c>
      <c r="K654" s="13">
        <f t="shared" si="47"/>
        <v>4438.2839999999997</v>
      </c>
      <c r="L654" s="13">
        <v>7808</v>
      </c>
      <c r="M654" s="13">
        <f t="shared" si="48"/>
        <v>4505.2159999999994</v>
      </c>
    </row>
    <row r="655" spans="1:13">
      <c r="A655" s="2">
        <v>26004</v>
      </c>
      <c r="B655" s="2" t="s">
        <v>7637</v>
      </c>
      <c r="C655" s="62" t="s">
        <v>6392</v>
      </c>
      <c r="D655" s="2" t="s">
        <v>7720</v>
      </c>
      <c r="E655" s="2" t="s">
        <v>6981</v>
      </c>
      <c r="F655" s="2" t="s">
        <v>5344</v>
      </c>
      <c r="G655" s="2"/>
      <c r="H655" s="13">
        <v>6642</v>
      </c>
      <c r="I655" s="13">
        <f t="shared" si="46"/>
        <v>3832.4339999999997</v>
      </c>
      <c r="J655" s="13">
        <v>6602</v>
      </c>
      <c r="K655" s="13">
        <f t="shared" si="47"/>
        <v>3809.3539999999998</v>
      </c>
      <c r="L655" s="13">
        <v>7308</v>
      </c>
      <c r="M655" s="13">
        <f t="shared" si="48"/>
        <v>4216.7159999999994</v>
      </c>
    </row>
    <row r="656" spans="1:13">
      <c r="A656" s="2">
        <v>26005</v>
      </c>
      <c r="B656" s="2" t="s">
        <v>7637</v>
      </c>
      <c r="C656" s="62" t="s">
        <v>6392</v>
      </c>
      <c r="D656" s="2" t="s">
        <v>5301</v>
      </c>
      <c r="E656" s="2" t="s">
        <v>6982</v>
      </c>
      <c r="F656" s="2" t="s">
        <v>5331</v>
      </c>
      <c r="G656" s="2" t="s">
        <v>7644</v>
      </c>
      <c r="H656" s="13">
        <v>531</v>
      </c>
      <c r="I656" s="13">
        <f t="shared" si="46"/>
        <v>306.387</v>
      </c>
      <c r="J656" s="13">
        <v>576</v>
      </c>
      <c r="K656" s="13">
        <f t="shared" si="47"/>
        <v>332.35199999999998</v>
      </c>
      <c r="L656" s="13">
        <v>470</v>
      </c>
      <c r="M656" s="13">
        <f t="shared" si="48"/>
        <v>271.19</v>
      </c>
    </row>
    <row r="657" spans="1:13">
      <c r="A657" s="2">
        <v>26007</v>
      </c>
      <c r="B657" s="2" t="s">
        <v>5518</v>
      </c>
      <c r="C657" s="62" t="s">
        <v>6392</v>
      </c>
      <c r="D657" s="2" t="s">
        <v>5519</v>
      </c>
      <c r="E657" s="2" t="s">
        <v>6983</v>
      </c>
      <c r="F657" s="2" t="s">
        <v>7742</v>
      </c>
      <c r="G657" s="2"/>
      <c r="H657" s="13">
        <v>7064</v>
      </c>
      <c r="I657" s="13">
        <f t="shared" si="46"/>
        <v>4075.9279999999999</v>
      </c>
      <c r="J657" s="13">
        <v>7060</v>
      </c>
      <c r="K657" s="13">
        <f t="shared" si="47"/>
        <v>4073.62</v>
      </c>
      <c r="L657" s="13">
        <v>6691</v>
      </c>
      <c r="M657" s="13">
        <f t="shared" si="48"/>
        <v>3860.7069999999999</v>
      </c>
    </row>
    <row r="658" spans="1:13">
      <c r="A658" s="2">
        <v>26024</v>
      </c>
      <c r="B658" s="2" t="s">
        <v>7637</v>
      </c>
      <c r="C658" s="62" t="s">
        <v>6392</v>
      </c>
      <c r="D658" s="2" t="s">
        <v>5522</v>
      </c>
      <c r="E658" s="2" t="s">
        <v>6985</v>
      </c>
      <c r="F658" s="2" t="s">
        <v>7639</v>
      </c>
      <c r="G658" s="2" t="s">
        <v>7733</v>
      </c>
      <c r="H658" s="13">
        <v>3334</v>
      </c>
      <c r="I658" s="13">
        <f t="shared" si="46"/>
        <v>1923.7179999999998</v>
      </c>
      <c r="J658" s="13">
        <v>3054</v>
      </c>
      <c r="K658" s="13">
        <f t="shared" si="47"/>
        <v>1762.1579999999999</v>
      </c>
      <c r="L658" s="13">
        <v>3169</v>
      </c>
      <c r="M658" s="13">
        <f t="shared" si="48"/>
        <v>1828.5129999999999</v>
      </c>
    </row>
    <row r="659" spans="1:13">
      <c r="A659" s="2">
        <v>26079</v>
      </c>
      <c r="B659" s="2" t="s">
        <v>7637</v>
      </c>
      <c r="C659" s="62" t="s">
        <v>6392</v>
      </c>
      <c r="D659" s="2" t="s">
        <v>5270</v>
      </c>
      <c r="E659" s="2" t="s">
        <v>6986</v>
      </c>
      <c r="F659" s="2" t="s">
        <v>5268</v>
      </c>
      <c r="G659" s="2" t="s">
        <v>7644</v>
      </c>
      <c r="H659" s="13">
        <v>158</v>
      </c>
      <c r="I659" s="13">
        <f t="shared" si="46"/>
        <v>91.165999999999997</v>
      </c>
      <c r="J659" s="13">
        <v>144</v>
      </c>
      <c r="K659" s="13">
        <f t="shared" si="47"/>
        <v>83.087999999999994</v>
      </c>
      <c r="L659" s="13">
        <v>141</v>
      </c>
      <c r="M659" s="13">
        <f t="shared" si="48"/>
        <v>81.356999999999999</v>
      </c>
    </row>
    <row r="660" spans="1:13">
      <c r="A660" s="2">
        <v>26107</v>
      </c>
      <c r="B660" s="2" t="s">
        <v>7637</v>
      </c>
      <c r="C660" s="62" t="s">
        <v>6392</v>
      </c>
      <c r="D660" s="2" t="s">
        <v>7720</v>
      </c>
      <c r="E660" s="2" t="s">
        <v>6987</v>
      </c>
      <c r="F660" s="2" t="s">
        <v>5300</v>
      </c>
      <c r="G660" s="2"/>
      <c r="H660" s="13">
        <v>7601</v>
      </c>
      <c r="I660" s="13">
        <f t="shared" si="46"/>
        <v>4385.777</v>
      </c>
      <c r="J660" s="13">
        <v>6311</v>
      </c>
      <c r="K660" s="13">
        <f t="shared" si="47"/>
        <v>3641.4469999999997</v>
      </c>
      <c r="L660" s="13">
        <v>4455</v>
      </c>
      <c r="M660" s="13">
        <f t="shared" si="48"/>
        <v>2570.5349999999999</v>
      </c>
    </row>
    <row r="661" spans="1:13">
      <c r="A661" s="2">
        <v>26156</v>
      </c>
      <c r="B661" s="2" t="s">
        <v>7637</v>
      </c>
      <c r="C661" s="62" t="s">
        <v>6392</v>
      </c>
      <c r="D661" s="2" t="s">
        <v>5294</v>
      </c>
      <c r="E661" s="2" t="s">
        <v>6988</v>
      </c>
      <c r="F661" s="2" t="s">
        <v>5344</v>
      </c>
      <c r="G661" s="2"/>
      <c r="H661" s="13">
        <v>2646</v>
      </c>
      <c r="I661" s="13">
        <f t="shared" si="46"/>
        <v>1526.742</v>
      </c>
      <c r="J661" s="13">
        <v>2684</v>
      </c>
      <c r="K661" s="13">
        <f t="shared" si="47"/>
        <v>1548.6679999999999</v>
      </c>
      <c r="L661" s="13">
        <v>2705</v>
      </c>
      <c r="M661" s="13">
        <f t="shared" si="48"/>
        <v>1560.7849999999999</v>
      </c>
    </row>
    <row r="662" spans="1:13">
      <c r="A662" s="2">
        <v>26157</v>
      </c>
      <c r="B662" s="2"/>
      <c r="C662" s="62" t="s">
        <v>6392</v>
      </c>
      <c r="D662" s="2" t="s">
        <v>7637</v>
      </c>
      <c r="E662" s="2" t="s">
        <v>6989</v>
      </c>
      <c r="F662" s="2" t="s">
        <v>7639</v>
      </c>
      <c r="G662" s="2" t="s">
        <v>7678</v>
      </c>
      <c r="H662" s="13">
        <v>403</v>
      </c>
      <c r="I662" s="13">
        <f t="shared" si="46"/>
        <v>232.53099999999998</v>
      </c>
      <c r="J662" s="13">
        <v>94</v>
      </c>
      <c r="K662" s="13">
        <f t="shared" si="47"/>
        <v>54.238</v>
      </c>
      <c r="L662" s="13"/>
      <c r="M662" s="13">
        <f t="shared" si="48"/>
        <v>0</v>
      </c>
    </row>
    <row r="663" spans="1:13">
      <c r="A663" s="2">
        <v>26180</v>
      </c>
      <c r="B663" s="2" t="s">
        <v>7637</v>
      </c>
      <c r="C663" s="62" t="s">
        <v>6392</v>
      </c>
      <c r="D663" s="2" t="s">
        <v>5270</v>
      </c>
      <c r="E663" s="2" t="s">
        <v>6607</v>
      </c>
      <c r="F663" s="2" t="s">
        <v>5268</v>
      </c>
      <c r="G663" s="2" t="s">
        <v>7644</v>
      </c>
      <c r="H663" s="13"/>
      <c r="I663" s="13">
        <f t="shared" ref="I663:I726" si="49">H663*0.577</f>
        <v>0</v>
      </c>
      <c r="J663" s="13"/>
      <c r="K663" s="13">
        <f t="shared" ref="K663:K726" si="50">J663*0.577</f>
        <v>0</v>
      </c>
      <c r="L663" s="13"/>
      <c r="M663" s="13">
        <f t="shared" ref="M663:M726" si="51">L663*0.577</f>
        <v>0</v>
      </c>
    </row>
    <row r="664" spans="1:13">
      <c r="A664" s="2">
        <v>26181</v>
      </c>
      <c r="B664" s="2" t="s">
        <v>7637</v>
      </c>
      <c r="C664" s="62" t="s">
        <v>6392</v>
      </c>
      <c r="D664" s="2" t="s">
        <v>5253</v>
      </c>
      <c r="E664" s="2" t="s">
        <v>6990</v>
      </c>
      <c r="F664" s="2" t="s">
        <v>7742</v>
      </c>
      <c r="G664" s="2"/>
      <c r="H664" s="13">
        <v>7341</v>
      </c>
      <c r="I664" s="13">
        <f t="shared" si="49"/>
        <v>4235.7569999999996</v>
      </c>
      <c r="J664" s="13">
        <v>6959</v>
      </c>
      <c r="K664" s="13">
        <f t="shared" si="50"/>
        <v>4015.3429999999998</v>
      </c>
      <c r="L664" s="13">
        <v>7814</v>
      </c>
      <c r="M664" s="13">
        <f t="shared" si="51"/>
        <v>4508.6779999999999</v>
      </c>
    </row>
    <row r="665" spans="1:13">
      <c r="A665" s="2">
        <v>26193</v>
      </c>
      <c r="B665" s="2" t="s">
        <v>7637</v>
      </c>
      <c r="C665" s="62" t="s">
        <v>6392</v>
      </c>
      <c r="D665" s="2" t="s">
        <v>5270</v>
      </c>
      <c r="E665" s="2" t="s">
        <v>6991</v>
      </c>
      <c r="F665" s="2" t="s">
        <v>5268</v>
      </c>
      <c r="G665" s="2" t="s">
        <v>7644</v>
      </c>
      <c r="H665" s="13"/>
      <c r="I665" s="13">
        <f t="shared" si="49"/>
        <v>0</v>
      </c>
      <c r="J665" s="13">
        <v>17</v>
      </c>
      <c r="K665" s="13">
        <f t="shared" si="50"/>
        <v>9.8089999999999993</v>
      </c>
      <c r="L665" s="13">
        <v>17</v>
      </c>
      <c r="M665" s="13">
        <f t="shared" si="51"/>
        <v>9.8089999999999993</v>
      </c>
    </row>
    <row r="666" spans="1:13">
      <c r="A666" s="2">
        <v>26206</v>
      </c>
      <c r="B666" s="2" t="s">
        <v>7637</v>
      </c>
      <c r="C666" s="62" t="s">
        <v>6392</v>
      </c>
      <c r="D666" s="2" t="s">
        <v>5525</v>
      </c>
      <c r="E666" s="2" t="s">
        <v>6993</v>
      </c>
      <c r="F666" s="2" t="s">
        <v>5268</v>
      </c>
      <c r="G666" s="2" t="s">
        <v>7644</v>
      </c>
      <c r="H666" s="13">
        <v>108</v>
      </c>
      <c r="I666" s="13">
        <f t="shared" si="49"/>
        <v>62.315999999999995</v>
      </c>
      <c r="J666" s="13">
        <v>89</v>
      </c>
      <c r="K666" s="13">
        <f t="shared" si="50"/>
        <v>51.352999999999994</v>
      </c>
      <c r="L666" s="13">
        <v>87</v>
      </c>
      <c r="M666" s="13">
        <f t="shared" si="51"/>
        <v>50.198999999999998</v>
      </c>
    </row>
    <row r="667" spans="1:13">
      <c r="A667" s="2">
        <v>26222</v>
      </c>
      <c r="B667" s="2" t="s">
        <v>7637</v>
      </c>
      <c r="C667" s="62" t="s">
        <v>6392</v>
      </c>
      <c r="D667" s="2" t="s">
        <v>5526</v>
      </c>
      <c r="E667" s="2" t="s">
        <v>6994</v>
      </c>
      <c r="F667" s="2" t="s">
        <v>7742</v>
      </c>
      <c r="G667" s="2" t="s">
        <v>7193</v>
      </c>
      <c r="H667" s="13">
        <v>827</v>
      </c>
      <c r="I667" s="13">
        <f t="shared" si="49"/>
        <v>477.17899999999997</v>
      </c>
      <c r="J667" s="13">
        <v>895</v>
      </c>
      <c r="K667" s="13">
        <f t="shared" si="50"/>
        <v>516.41499999999996</v>
      </c>
      <c r="L667" s="13">
        <v>532</v>
      </c>
      <c r="M667" s="13">
        <f t="shared" si="51"/>
        <v>306.964</v>
      </c>
    </row>
    <row r="668" spans="1:13">
      <c r="A668" s="2">
        <v>26223</v>
      </c>
      <c r="B668" s="2"/>
      <c r="C668" s="62" t="s">
        <v>6392</v>
      </c>
      <c r="D668" s="2" t="s">
        <v>5527</v>
      </c>
      <c r="E668" s="2" t="s">
        <v>6994</v>
      </c>
      <c r="F668" s="2" t="s">
        <v>7742</v>
      </c>
      <c r="G668" s="2"/>
      <c r="H668" s="13">
        <v>705</v>
      </c>
      <c r="I668" s="13">
        <f t="shared" si="49"/>
        <v>406.78499999999997</v>
      </c>
      <c r="J668" s="13">
        <v>654</v>
      </c>
      <c r="K668" s="13">
        <f t="shared" si="50"/>
        <v>377.35799999999995</v>
      </c>
      <c r="L668" s="13">
        <v>599</v>
      </c>
      <c r="M668" s="13">
        <f t="shared" si="51"/>
        <v>345.62299999999999</v>
      </c>
    </row>
    <row r="669" spans="1:13">
      <c r="A669" s="2">
        <v>26228</v>
      </c>
      <c r="B669" s="2" t="s">
        <v>7637</v>
      </c>
      <c r="C669" s="62" t="s">
        <v>6392</v>
      </c>
      <c r="D669" s="2" t="s">
        <v>5526</v>
      </c>
      <c r="E669" s="2" t="s">
        <v>6994</v>
      </c>
      <c r="F669" s="2" t="s">
        <v>7742</v>
      </c>
      <c r="G669" s="2" t="s">
        <v>7193</v>
      </c>
      <c r="H669" s="13">
        <v>777</v>
      </c>
      <c r="I669" s="13">
        <f t="shared" si="49"/>
        <v>448.32899999999995</v>
      </c>
      <c r="J669" s="13">
        <v>658</v>
      </c>
      <c r="K669" s="13">
        <f t="shared" si="50"/>
        <v>379.666</v>
      </c>
      <c r="L669" s="13">
        <v>591</v>
      </c>
      <c r="M669" s="13">
        <f t="shared" si="51"/>
        <v>341.00699999999995</v>
      </c>
    </row>
    <row r="670" spans="1:13">
      <c r="A670" s="2">
        <v>26229</v>
      </c>
      <c r="B670" s="2" t="s">
        <v>7637</v>
      </c>
      <c r="C670" s="62" t="s">
        <v>6392</v>
      </c>
      <c r="D670" s="2" t="s">
        <v>5526</v>
      </c>
      <c r="E670" s="2" t="s">
        <v>6994</v>
      </c>
      <c r="F670" s="2" t="s">
        <v>7742</v>
      </c>
      <c r="G670" s="2" t="s">
        <v>7193</v>
      </c>
      <c r="H670" s="13">
        <v>1275</v>
      </c>
      <c r="I670" s="13">
        <f t="shared" si="49"/>
        <v>735.67499999999995</v>
      </c>
      <c r="J670" s="13">
        <v>1078</v>
      </c>
      <c r="K670" s="13">
        <f t="shared" si="50"/>
        <v>622.00599999999997</v>
      </c>
      <c r="L670" s="13">
        <v>736</v>
      </c>
      <c r="M670" s="13">
        <f t="shared" si="51"/>
        <v>424.67199999999997</v>
      </c>
    </row>
    <row r="671" spans="1:13">
      <c r="A671" s="2">
        <v>26246</v>
      </c>
      <c r="B671" s="2" t="s">
        <v>7637</v>
      </c>
      <c r="C671" s="62" t="s">
        <v>6392</v>
      </c>
      <c r="D671" s="2" t="s">
        <v>7653</v>
      </c>
      <c r="E671" s="2" t="s">
        <v>6995</v>
      </c>
      <c r="F671" s="2" t="s">
        <v>5300</v>
      </c>
      <c r="G671" s="2" t="s">
        <v>7644</v>
      </c>
      <c r="H671" s="13">
        <v>8807</v>
      </c>
      <c r="I671" s="13">
        <f t="shared" si="49"/>
        <v>5081.6389999999992</v>
      </c>
      <c r="J671" s="13">
        <v>8420</v>
      </c>
      <c r="K671" s="13">
        <f t="shared" si="50"/>
        <v>4858.3399999999992</v>
      </c>
      <c r="L671" s="13">
        <v>6985</v>
      </c>
      <c r="M671" s="13">
        <f t="shared" si="51"/>
        <v>4030.3449999999998</v>
      </c>
    </row>
    <row r="672" spans="1:13">
      <c r="A672" s="2">
        <v>26247</v>
      </c>
      <c r="B672" s="2" t="s">
        <v>7637</v>
      </c>
      <c r="C672" s="62" t="s">
        <v>6392</v>
      </c>
      <c r="D672" s="2" t="s">
        <v>7653</v>
      </c>
      <c r="E672" s="2" t="s">
        <v>6996</v>
      </c>
      <c r="F672" s="2" t="s">
        <v>5300</v>
      </c>
      <c r="G672" s="2" t="s">
        <v>7644</v>
      </c>
      <c r="H672" s="13">
        <v>9623</v>
      </c>
      <c r="I672" s="13">
        <f t="shared" si="49"/>
        <v>5552.4709999999995</v>
      </c>
      <c r="J672" s="13">
        <v>10372</v>
      </c>
      <c r="K672" s="13">
        <f t="shared" si="50"/>
        <v>5984.6439999999993</v>
      </c>
      <c r="L672" s="13">
        <v>6865</v>
      </c>
      <c r="M672" s="13">
        <f t="shared" si="51"/>
        <v>3961.1049999999996</v>
      </c>
    </row>
    <row r="673" spans="1:13">
      <c r="A673" s="2">
        <v>26265</v>
      </c>
      <c r="B673" s="2" t="s">
        <v>7637</v>
      </c>
      <c r="C673" s="62" t="s">
        <v>6392</v>
      </c>
      <c r="D673" s="2" t="s">
        <v>7720</v>
      </c>
      <c r="E673" s="2" t="s">
        <v>6997</v>
      </c>
      <c r="F673" s="2" t="s">
        <v>5268</v>
      </c>
      <c r="G673" s="2"/>
      <c r="H673" s="13">
        <v>30711</v>
      </c>
      <c r="I673" s="13">
        <f t="shared" si="49"/>
        <v>17720.246999999999</v>
      </c>
      <c r="J673" s="13">
        <v>19490</v>
      </c>
      <c r="K673" s="13">
        <f t="shared" si="50"/>
        <v>11245.73</v>
      </c>
      <c r="L673" s="13">
        <v>38456</v>
      </c>
      <c r="M673" s="13">
        <f t="shared" si="51"/>
        <v>22189.111999999997</v>
      </c>
    </row>
    <row r="674" spans="1:13">
      <c r="A674" s="2">
        <v>26274</v>
      </c>
      <c r="B674" s="2" t="s">
        <v>7637</v>
      </c>
      <c r="C674" s="62" t="s">
        <v>6392</v>
      </c>
      <c r="D674" s="2" t="s">
        <v>5528</v>
      </c>
      <c r="E674" s="2" t="s">
        <v>6998</v>
      </c>
      <c r="F674" s="2" t="s">
        <v>7639</v>
      </c>
      <c r="G674" s="2"/>
      <c r="H674" s="13">
        <v>19543</v>
      </c>
      <c r="I674" s="13">
        <f t="shared" si="49"/>
        <v>11276.311</v>
      </c>
      <c r="J674" s="13">
        <v>21443</v>
      </c>
      <c r="K674" s="13">
        <f t="shared" si="50"/>
        <v>12372.610999999999</v>
      </c>
      <c r="L674" s="13">
        <v>21760</v>
      </c>
      <c r="M674" s="13">
        <f t="shared" si="51"/>
        <v>12555.519999999999</v>
      </c>
    </row>
    <row r="675" spans="1:13">
      <c r="A675" s="2">
        <v>26275</v>
      </c>
      <c r="B675" s="2"/>
      <c r="C675" s="62" t="s">
        <v>6392</v>
      </c>
      <c r="D675" s="2" t="s">
        <v>5529</v>
      </c>
      <c r="E675" s="2" t="s">
        <v>6999</v>
      </c>
      <c r="F675" s="2" t="s">
        <v>5344</v>
      </c>
      <c r="G675" s="2"/>
      <c r="H675" s="13">
        <v>3267</v>
      </c>
      <c r="I675" s="13">
        <f t="shared" si="49"/>
        <v>1885.059</v>
      </c>
      <c r="J675" s="13">
        <v>3822</v>
      </c>
      <c r="K675" s="13">
        <f t="shared" si="50"/>
        <v>2205.2939999999999</v>
      </c>
      <c r="L675" s="13">
        <v>3973</v>
      </c>
      <c r="M675" s="13">
        <f t="shared" si="51"/>
        <v>2292.4209999999998</v>
      </c>
    </row>
    <row r="676" spans="1:13">
      <c r="A676" s="2">
        <v>26277</v>
      </c>
      <c r="B676" s="2" t="s">
        <v>7637</v>
      </c>
      <c r="C676" s="62" t="s">
        <v>6392</v>
      </c>
      <c r="D676" s="2" t="s">
        <v>5510</v>
      </c>
      <c r="E676" s="2" t="s">
        <v>7000</v>
      </c>
      <c r="F676" s="2" t="s">
        <v>7639</v>
      </c>
      <c r="G676" s="2" t="s">
        <v>7644</v>
      </c>
      <c r="H676" s="13">
        <v>263</v>
      </c>
      <c r="I676" s="13">
        <f t="shared" si="49"/>
        <v>151.75099999999998</v>
      </c>
      <c r="J676" s="13">
        <v>278</v>
      </c>
      <c r="K676" s="13">
        <f t="shared" si="50"/>
        <v>160.40599999999998</v>
      </c>
      <c r="L676" s="13">
        <v>265</v>
      </c>
      <c r="M676" s="13">
        <f t="shared" si="51"/>
        <v>152.905</v>
      </c>
    </row>
    <row r="677" spans="1:13">
      <c r="A677" s="2">
        <v>26278</v>
      </c>
      <c r="B677" s="2" t="s">
        <v>7643</v>
      </c>
      <c r="C677" s="62" t="s">
        <v>6392</v>
      </c>
      <c r="D677" s="2" t="s">
        <v>5510</v>
      </c>
      <c r="E677" s="2" t="s">
        <v>6894</v>
      </c>
      <c r="F677" s="2" t="s">
        <v>7639</v>
      </c>
      <c r="G677" s="2" t="s">
        <v>7644</v>
      </c>
      <c r="H677" s="13">
        <v>332</v>
      </c>
      <c r="I677" s="13">
        <f t="shared" si="49"/>
        <v>191.56399999999999</v>
      </c>
      <c r="J677" s="13">
        <v>342</v>
      </c>
      <c r="K677" s="13">
        <f t="shared" si="50"/>
        <v>197.33399999999997</v>
      </c>
      <c r="L677" s="13">
        <v>311</v>
      </c>
      <c r="M677" s="13">
        <f t="shared" si="51"/>
        <v>179.44699999999997</v>
      </c>
    </row>
    <row r="678" spans="1:13">
      <c r="A678" s="2">
        <v>26280</v>
      </c>
      <c r="B678" s="2" t="s">
        <v>7643</v>
      </c>
      <c r="C678" s="62" t="s">
        <v>6392</v>
      </c>
      <c r="D678" s="2" t="s">
        <v>5530</v>
      </c>
      <c r="E678" s="2" t="s">
        <v>7001</v>
      </c>
      <c r="F678" s="2" t="s">
        <v>7639</v>
      </c>
      <c r="G678" s="2" t="s">
        <v>7644</v>
      </c>
      <c r="H678" s="13">
        <v>557</v>
      </c>
      <c r="I678" s="13">
        <f t="shared" si="49"/>
        <v>321.38899999999995</v>
      </c>
      <c r="J678" s="13">
        <v>648</v>
      </c>
      <c r="K678" s="13">
        <f t="shared" si="50"/>
        <v>373.89599999999996</v>
      </c>
      <c r="L678" s="13">
        <v>612</v>
      </c>
      <c r="M678" s="13">
        <f t="shared" si="51"/>
        <v>353.12399999999997</v>
      </c>
    </row>
    <row r="679" spans="1:13">
      <c r="A679" s="2">
        <v>26313</v>
      </c>
      <c r="B679" s="2" t="s">
        <v>7637</v>
      </c>
      <c r="C679" s="62" t="s">
        <v>6392</v>
      </c>
      <c r="D679" s="2" t="s">
        <v>5531</v>
      </c>
      <c r="E679" s="2" t="s">
        <v>7003</v>
      </c>
      <c r="F679" s="2" t="s">
        <v>7639</v>
      </c>
      <c r="G679" s="2" t="s">
        <v>7733</v>
      </c>
      <c r="H679" s="13">
        <v>12278</v>
      </c>
      <c r="I679" s="13">
        <f t="shared" si="49"/>
        <v>7084.405999999999</v>
      </c>
      <c r="J679" s="13">
        <v>10680</v>
      </c>
      <c r="K679" s="13">
        <f t="shared" si="50"/>
        <v>6162.36</v>
      </c>
      <c r="L679" s="13">
        <v>10561</v>
      </c>
      <c r="M679" s="13">
        <f t="shared" si="51"/>
        <v>6093.6969999999992</v>
      </c>
    </row>
    <row r="680" spans="1:13">
      <c r="A680" s="2">
        <v>26345</v>
      </c>
      <c r="B680" s="2" t="s">
        <v>5287</v>
      </c>
      <c r="C680" s="62" t="s">
        <v>6392</v>
      </c>
      <c r="D680" s="2" t="s">
        <v>5533</v>
      </c>
      <c r="E680" s="2" t="s">
        <v>7005</v>
      </c>
      <c r="F680" s="2" t="s">
        <v>5300</v>
      </c>
      <c r="G680" s="2" t="s">
        <v>7733</v>
      </c>
      <c r="H680" s="13">
        <v>3604</v>
      </c>
      <c r="I680" s="13">
        <f t="shared" si="49"/>
        <v>2079.5079999999998</v>
      </c>
      <c r="J680" s="13">
        <v>3799</v>
      </c>
      <c r="K680" s="13">
        <f t="shared" si="50"/>
        <v>2192.0229999999997</v>
      </c>
      <c r="L680" s="13">
        <v>3816</v>
      </c>
      <c r="M680" s="13">
        <f t="shared" si="51"/>
        <v>2201.8319999999999</v>
      </c>
    </row>
    <row r="681" spans="1:13">
      <c r="A681" s="2">
        <v>26355</v>
      </c>
      <c r="B681" s="2" t="s">
        <v>7637</v>
      </c>
      <c r="C681" s="62" t="s">
        <v>6392</v>
      </c>
      <c r="D681" s="2" t="s">
        <v>7720</v>
      </c>
      <c r="E681" s="2" t="s">
        <v>7006</v>
      </c>
      <c r="F681" s="2" t="s">
        <v>5268</v>
      </c>
      <c r="G681" s="2"/>
      <c r="H681" s="13">
        <v>1619</v>
      </c>
      <c r="I681" s="13">
        <f t="shared" si="49"/>
        <v>934.1629999999999</v>
      </c>
      <c r="J681" s="13">
        <v>1580</v>
      </c>
      <c r="K681" s="13">
        <f t="shared" si="50"/>
        <v>911.66</v>
      </c>
      <c r="L681" s="13">
        <v>1529</v>
      </c>
      <c r="M681" s="13">
        <f t="shared" si="51"/>
        <v>882.23299999999995</v>
      </c>
    </row>
    <row r="682" spans="1:13">
      <c r="A682" s="2">
        <v>26364</v>
      </c>
      <c r="B682" s="2" t="s">
        <v>7637</v>
      </c>
      <c r="C682" s="62" t="s">
        <v>6392</v>
      </c>
      <c r="D682" s="2" t="s">
        <v>7720</v>
      </c>
      <c r="E682" s="2" t="s">
        <v>7007</v>
      </c>
      <c r="F682" s="2" t="s">
        <v>5321</v>
      </c>
      <c r="G682" s="2"/>
      <c r="H682" s="13">
        <v>3157</v>
      </c>
      <c r="I682" s="13">
        <f t="shared" si="49"/>
        <v>1821.5889999999999</v>
      </c>
      <c r="J682" s="13">
        <v>4005</v>
      </c>
      <c r="K682" s="13">
        <f t="shared" si="50"/>
        <v>2310.8849999999998</v>
      </c>
      <c r="L682" s="13">
        <v>2778</v>
      </c>
      <c r="M682" s="13">
        <f t="shared" si="51"/>
        <v>1602.9059999999999</v>
      </c>
    </row>
    <row r="683" spans="1:13">
      <c r="A683" s="2">
        <v>26371</v>
      </c>
      <c r="B683" s="2" t="s">
        <v>7637</v>
      </c>
      <c r="C683" s="62" t="s">
        <v>6392</v>
      </c>
      <c r="D683" s="2" t="s">
        <v>5498</v>
      </c>
      <c r="E683" s="2" t="s">
        <v>7008</v>
      </c>
      <c r="F683" s="2" t="s">
        <v>5331</v>
      </c>
      <c r="G683" s="2" t="s">
        <v>7644</v>
      </c>
      <c r="H683" s="13">
        <v>1770</v>
      </c>
      <c r="I683" s="13">
        <f t="shared" si="49"/>
        <v>1021.29</v>
      </c>
      <c r="J683" s="13">
        <v>1078</v>
      </c>
      <c r="K683" s="13">
        <f t="shared" si="50"/>
        <v>622.00599999999997</v>
      </c>
      <c r="L683" s="13">
        <v>981</v>
      </c>
      <c r="M683" s="13">
        <f t="shared" si="51"/>
        <v>566.03699999999992</v>
      </c>
    </row>
    <row r="684" spans="1:13">
      <c r="A684" s="2">
        <v>26372</v>
      </c>
      <c r="B684" s="2" t="s">
        <v>7637</v>
      </c>
      <c r="C684" s="62" t="s">
        <v>6392</v>
      </c>
      <c r="D684" s="2" t="s">
        <v>5498</v>
      </c>
      <c r="E684" s="2" t="s">
        <v>7009</v>
      </c>
      <c r="F684" s="2" t="s">
        <v>5331</v>
      </c>
      <c r="G684" s="2" t="s">
        <v>7644</v>
      </c>
      <c r="H684" s="13">
        <v>1019</v>
      </c>
      <c r="I684" s="13">
        <f t="shared" si="49"/>
        <v>587.96299999999997</v>
      </c>
      <c r="J684" s="13">
        <v>1100</v>
      </c>
      <c r="K684" s="13">
        <f t="shared" si="50"/>
        <v>634.69999999999993</v>
      </c>
      <c r="L684" s="13">
        <v>786</v>
      </c>
      <c r="M684" s="13">
        <f t="shared" si="51"/>
        <v>453.52199999999999</v>
      </c>
    </row>
    <row r="685" spans="1:13">
      <c r="A685" s="2">
        <v>26373</v>
      </c>
      <c r="B685" s="2" t="s">
        <v>7637</v>
      </c>
      <c r="C685" s="62" t="s">
        <v>6392</v>
      </c>
      <c r="D685" s="2" t="s">
        <v>5534</v>
      </c>
      <c r="E685" s="2" t="s">
        <v>7010</v>
      </c>
      <c r="F685" s="2" t="s">
        <v>5331</v>
      </c>
      <c r="G685" s="2" t="s">
        <v>7644</v>
      </c>
      <c r="H685" s="13">
        <v>1389</v>
      </c>
      <c r="I685" s="13">
        <f t="shared" si="49"/>
        <v>801.45299999999997</v>
      </c>
      <c r="J685" s="13">
        <v>1095</v>
      </c>
      <c r="K685" s="13">
        <f t="shared" si="50"/>
        <v>631.81499999999994</v>
      </c>
      <c r="L685" s="13">
        <v>948</v>
      </c>
      <c r="M685" s="13">
        <f t="shared" si="51"/>
        <v>546.99599999999998</v>
      </c>
    </row>
    <row r="686" spans="1:13">
      <c r="A686" s="2">
        <v>26386</v>
      </c>
      <c r="B686" s="2" t="s">
        <v>7637</v>
      </c>
      <c r="C686" s="62" t="s">
        <v>6392</v>
      </c>
      <c r="D686" s="2" t="s">
        <v>5535</v>
      </c>
      <c r="E686" s="2" t="s">
        <v>7013</v>
      </c>
      <c r="F686" s="2" t="s">
        <v>5300</v>
      </c>
      <c r="G686" s="2" t="s">
        <v>7644</v>
      </c>
      <c r="H686" s="13">
        <v>67014</v>
      </c>
      <c r="I686" s="13">
        <f t="shared" si="49"/>
        <v>38667.077999999994</v>
      </c>
      <c r="J686" s="13">
        <v>66070</v>
      </c>
      <c r="K686" s="13">
        <f t="shared" si="50"/>
        <v>38122.39</v>
      </c>
      <c r="L686" s="13">
        <v>55411</v>
      </c>
      <c r="M686" s="13">
        <f t="shared" si="51"/>
        <v>31972.146999999997</v>
      </c>
    </row>
    <row r="687" spans="1:13">
      <c r="A687" s="2">
        <v>26452</v>
      </c>
      <c r="B687" s="2" t="s">
        <v>7637</v>
      </c>
      <c r="C687" s="62" t="s">
        <v>6392</v>
      </c>
      <c r="D687" s="2" t="s">
        <v>7720</v>
      </c>
      <c r="E687" s="2" t="s">
        <v>7017</v>
      </c>
      <c r="F687" s="2" t="s">
        <v>5321</v>
      </c>
      <c r="G687" s="2"/>
      <c r="H687" s="13">
        <v>22803</v>
      </c>
      <c r="I687" s="13">
        <f t="shared" si="49"/>
        <v>13157.330999999998</v>
      </c>
      <c r="J687" s="13">
        <v>16479</v>
      </c>
      <c r="K687" s="13">
        <f t="shared" si="50"/>
        <v>9508.3829999999998</v>
      </c>
      <c r="L687" s="13">
        <v>8352</v>
      </c>
      <c r="M687" s="13">
        <f t="shared" si="51"/>
        <v>4819.1039999999994</v>
      </c>
    </row>
    <row r="688" spans="1:13">
      <c r="A688" s="2">
        <v>26455</v>
      </c>
      <c r="B688" s="2" t="s">
        <v>7637</v>
      </c>
      <c r="C688" s="62" t="s">
        <v>6392</v>
      </c>
      <c r="D688" s="2" t="s">
        <v>5510</v>
      </c>
      <c r="E688" s="2" t="s">
        <v>7018</v>
      </c>
      <c r="F688" s="2" t="s">
        <v>7639</v>
      </c>
      <c r="G688" s="2" t="s">
        <v>7644</v>
      </c>
      <c r="H688" s="13">
        <v>629</v>
      </c>
      <c r="I688" s="13">
        <f t="shared" si="49"/>
        <v>362.93299999999999</v>
      </c>
      <c r="J688" s="13">
        <v>1083</v>
      </c>
      <c r="K688" s="13">
        <f t="shared" si="50"/>
        <v>624.89099999999996</v>
      </c>
      <c r="L688" s="13">
        <v>128</v>
      </c>
      <c r="M688" s="13">
        <f t="shared" si="51"/>
        <v>73.855999999999995</v>
      </c>
    </row>
    <row r="689" spans="1:13">
      <c r="A689" s="2">
        <v>26475</v>
      </c>
      <c r="B689" s="2" t="s">
        <v>7637</v>
      </c>
      <c r="C689" s="62" t="s">
        <v>6392</v>
      </c>
      <c r="D689" s="2" t="s">
        <v>7720</v>
      </c>
      <c r="E689" s="2" t="s">
        <v>7019</v>
      </c>
      <c r="F689" s="2" t="s">
        <v>5321</v>
      </c>
      <c r="G689" s="2"/>
      <c r="H689" s="13">
        <v>10766</v>
      </c>
      <c r="I689" s="13">
        <f t="shared" si="49"/>
        <v>6211.982</v>
      </c>
      <c r="J689" s="13">
        <v>13610</v>
      </c>
      <c r="K689" s="13">
        <f t="shared" si="50"/>
        <v>7852.9699999999993</v>
      </c>
      <c r="L689" s="13">
        <v>9825</v>
      </c>
      <c r="M689" s="13">
        <f t="shared" si="51"/>
        <v>5669.0249999999996</v>
      </c>
    </row>
    <row r="690" spans="1:13">
      <c r="A690" s="2">
        <v>26495</v>
      </c>
      <c r="B690" s="2" t="s">
        <v>7637</v>
      </c>
      <c r="C690" s="62" t="s">
        <v>6392</v>
      </c>
      <c r="D690" s="2" t="s">
        <v>7720</v>
      </c>
      <c r="E690" s="2" t="s">
        <v>7021</v>
      </c>
      <c r="F690" s="2" t="s">
        <v>5300</v>
      </c>
      <c r="G690" s="2"/>
      <c r="H690" s="13">
        <v>13111</v>
      </c>
      <c r="I690" s="13">
        <f t="shared" si="49"/>
        <v>7565.0469999999996</v>
      </c>
      <c r="J690" s="13">
        <v>12640</v>
      </c>
      <c r="K690" s="13">
        <f t="shared" si="50"/>
        <v>7293.28</v>
      </c>
      <c r="L690" s="13">
        <v>12694</v>
      </c>
      <c r="M690" s="13">
        <f t="shared" si="51"/>
        <v>7324.4379999999992</v>
      </c>
    </row>
    <row r="691" spans="1:13">
      <c r="A691" s="2">
        <v>26503</v>
      </c>
      <c r="B691" s="2" t="s">
        <v>7637</v>
      </c>
      <c r="C691" s="62" t="s">
        <v>6392</v>
      </c>
      <c r="D691" s="2" t="s">
        <v>5539</v>
      </c>
      <c r="E691" s="2" t="s">
        <v>6648</v>
      </c>
      <c r="F691" s="2" t="s">
        <v>5300</v>
      </c>
      <c r="G691" s="2" t="s">
        <v>7644</v>
      </c>
      <c r="H691" s="13">
        <v>1937</v>
      </c>
      <c r="I691" s="13">
        <f t="shared" si="49"/>
        <v>1117.6489999999999</v>
      </c>
      <c r="J691" s="13">
        <v>1603</v>
      </c>
      <c r="K691" s="13">
        <f t="shared" si="50"/>
        <v>924.93099999999993</v>
      </c>
      <c r="L691" s="13">
        <v>1727</v>
      </c>
      <c r="M691" s="13">
        <f t="shared" si="51"/>
        <v>996.47899999999993</v>
      </c>
    </row>
    <row r="692" spans="1:13">
      <c r="A692" s="2">
        <v>26516</v>
      </c>
      <c r="B692" s="2" t="s">
        <v>7643</v>
      </c>
      <c r="C692" s="62" t="s">
        <v>6392</v>
      </c>
      <c r="D692" s="2" t="s">
        <v>5540</v>
      </c>
      <c r="E692" s="2" t="s">
        <v>7022</v>
      </c>
      <c r="F692" s="2" t="s">
        <v>5300</v>
      </c>
      <c r="G692" s="2" t="s">
        <v>7644</v>
      </c>
      <c r="H692" s="13">
        <v>5564</v>
      </c>
      <c r="I692" s="13">
        <f t="shared" si="49"/>
        <v>3210.4279999999999</v>
      </c>
      <c r="J692" s="13">
        <v>6366</v>
      </c>
      <c r="K692" s="13">
        <f t="shared" si="50"/>
        <v>3673.1819999999998</v>
      </c>
      <c r="L692" s="13">
        <v>4551</v>
      </c>
      <c r="M692" s="13">
        <f t="shared" si="51"/>
        <v>2625.9269999999997</v>
      </c>
    </row>
    <row r="693" spans="1:13">
      <c r="A693" s="2">
        <v>26568</v>
      </c>
      <c r="B693" s="2" t="s">
        <v>7637</v>
      </c>
      <c r="C693" s="62" t="s">
        <v>6392</v>
      </c>
      <c r="D693" s="2" t="s">
        <v>7720</v>
      </c>
      <c r="E693" s="2" t="s">
        <v>7023</v>
      </c>
      <c r="F693" s="2" t="s">
        <v>7639</v>
      </c>
      <c r="G693" s="2"/>
      <c r="H693" s="13">
        <v>14186</v>
      </c>
      <c r="I693" s="13">
        <f t="shared" si="49"/>
        <v>8185.3219999999992</v>
      </c>
      <c r="J693" s="13">
        <v>14042</v>
      </c>
      <c r="K693" s="13">
        <f t="shared" si="50"/>
        <v>8102.2339999999995</v>
      </c>
      <c r="L693" s="13">
        <v>13691</v>
      </c>
      <c r="M693" s="13">
        <f t="shared" si="51"/>
        <v>7899.7069999999994</v>
      </c>
    </row>
    <row r="694" spans="1:13">
      <c r="A694" s="2">
        <v>26569</v>
      </c>
      <c r="B694" s="2" t="s">
        <v>5435</v>
      </c>
      <c r="C694" s="62" t="s">
        <v>6392</v>
      </c>
      <c r="D694" s="2" t="s">
        <v>5542</v>
      </c>
      <c r="E694" s="2" t="s">
        <v>7024</v>
      </c>
      <c r="F694" s="2" t="s">
        <v>5268</v>
      </c>
      <c r="G694" s="2"/>
      <c r="H694" s="13">
        <v>5071</v>
      </c>
      <c r="I694" s="13">
        <f t="shared" si="49"/>
        <v>2925.9669999999996</v>
      </c>
      <c r="J694" s="13">
        <v>5552</v>
      </c>
      <c r="K694" s="13">
        <f t="shared" si="50"/>
        <v>3203.5039999999999</v>
      </c>
      <c r="L694" s="13">
        <v>6055</v>
      </c>
      <c r="M694" s="13">
        <f t="shared" si="51"/>
        <v>3493.7349999999997</v>
      </c>
    </row>
    <row r="695" spans="1:13">
      <c r="A695" s="2">
        <v>26572</v>
      </c>
      <c r="B695" s="2"/>
      <c r="C695" s="62" t="s">
        <v>6392</v>
      </c>
      <c r="D695" s="2" t="s">
        <v>5543</v>
      </c>
      <c r="E695" s="2" t="s">
        <v>7025</v>
      </c>
      <c r="F695" s="2" t="s">
        <v>7742</v>
      </c>
      <c r="G695" s="2"/>
      <c r="H695" s="13">
        <v>578</v>
      </c>
      <c r="I695" s="13">
        <f t="shared" si="49"/>
        <v>333.50599999999997</v>
      </c>
      <c r="J695" s="13">
        <v>311</v>
      </c>
      <c r="K695" s="13">
        <f t="shared" si="50"/>
        <v>179.44699999999997</v>
      </c>
      <c r="L695" s="13">
        <v>243</v>
      </c>
      <c r="M695" s="13">
        <f t="shared" si="51"/>
        <v>140.21099999999998</v>
      </c>
    </row>
    <row r="696" spans="1:13">
      <c r="A696" s="2">
        <v>26575</v>
      </c>
      <c r="B696" s="2" t="s">
        <v>7637</v>
      </c>
      <c r="C696" s="62" t="s">
        <v>6392</v>
      </c>
      <c r="D696" s="2" t="s">
        <v>5544</v>
      </c>
      <c r="E696" s="2" t="s">
        <v>7008</v>
      </c>
      <c r="F696" s="2" t="s">
        <v>5331</v>
      </c>
      <c r="G696" s="2" t="s">
        <v>7204</v>
      </c>
      <c r="H696" s="13">
        <v>6813</v>
      </c>
      <c r="I696" s="13">
        <f t="shared" si="49"/>
        <v>3931.1009999999997</v>
      </c>
      <c r="J696" s="13">
        <v>7396</v>
      </c>
      <c r="K696" s="13">
        <f t="shared" si="50"/>
        <v>4267.4919999999993</v>
      </c>
      <c r="L696" s="13">
        <v>8916</v>
      </c>
      <c r="M696" s="13">
        <f t="shared" si="51"/>
        <v>5144.5319999999992</v>
      </c>
    </row>
    <row r="697" spans="1:13">
      <c r="A697" s="2">
        <v>26579</v>
      </c>
      <c r="B697" s="2" t="s">
        <v>7643</v>
      </c>
      <c r="C697" s="62" t="s">
        <v>6392</v>
      </c>
      <c r="D697" s="2" t="s">
        <v>5545</v>
      </c>
      <c r="E697" s="2" t="s">
        <v>7026</v>
      </c>
      <c r="F697" s="2" t="s">
        <v>5300</v>
      </c>
      <c r="G697" s="2" t="s">
        <v>7644</v>
      </c>
      <c r="H697" s="13">
        <v>76830</v>
      </c>
      <c r="I697" s="13">
        <f t="shared" si="49"/>
        <v>44330.909999999996</v>
      </c>
      <c r="J697" s="13">
        <v>98550</v>
      </c>
      <c r="K697" s="13">
        <f t="shared" si="50"/>
        <v>56863.35</v>
      </c>
      <c r="L697" s="13">
        <v>70400</v>
      </c>
      <c r="M697" s="13">
        <f t="shared" si="51"/>
        <v>40620.799999999996</v>
      </c>
    </row>
    <row r="698" spans="1:13">
      <c r="A698" s="2">
        <v>26608</v>
      </c>
      <c r="B698" s="2" t="s">
        <v>7637</v>
      </c>
      <c r="C698" s="62" t="s">
        <v>6392</v>
      </c>
      <c r="D698" s="2" t="s">
        <v>5547</v>
      </c>
      <c r="E698" s="2" t="s">
        <v>7028</v>
      </c>
      <c r="F698" s="2" t="s">
        <v>7742</v>
      </c>
      <c r="G698" s="2" t="s">
        <v>7644</v>
      </c>
      <c r="H698" s="13">
        <v>5</v>
      </c>
      <c r="I698" s="13">
        <f t="shared" si="49"/>
        <v>2.8849999999999998</v>
      </c>
      <c r="J698" s="13">
        <v>4</v>
      </c>
      <c r="K698" s="13">
        <f t="shared" si="50"/>
        <v>2.3079999999999998</v>
      </c>
      <c r="L698" s="13">
        <v>4</v>
      </c>
      <c r="M698" s="13">
        <f t="shared" si="51"/>
        <v>2.3079999999999998</v>
      </c>
    </row>
    <row r="699" spans="1:13">
      <c r="A699" s="2">
        <v>26612</v>
      </c>
      <c r="B699" s="2" t="s">
        <v>7637</v>
      </c>
      <c r="C699" s="62" t="s">
        <v>6392</v>
      </c>
      <c r="D699" s="2" t="s">
        <v>5548</v>
      </c>
      <c r="E699" s="2" t="s">
        <v>7029</v>
      </c>
      <c r="F699" s="2" t="s">
        <v>7742</v>
      </c>
      <c r="G699" s="2" t="s">
        <v>7733</v>
      </c>
      <c r="H699" s="13">
        <v>3374</v>
      </c>
      <c r="I699" s="13">
        <f t="shared" si="49"/>
        <v>1946.7979999999998</v>
      </c>
      <c r="J699" s="13">
        <v>2761</v>
      </c>
      <c r="K699" s="13">
        <f t="shared" si="50"/>
        <v>1593.097</v>
      </c>
      <c r="L699" s="13">
        <v>3365</v>
      </c>
      <c r="M699" s="13">
        <f t="shared" si="51"/>
        <v>1941.6049999999998</v>
      </c>
    </row>
    <row r="700" spans="1:13">
      <c r="A700" s="2">
        <v>26621</v>
      </c>
      <c r="B700" s="2" t="s">
        <v>7637</v>
      </c>
      <c r="C700" s="62" t="s">
        <v>6392</v>
      </c>
      <c r="D700" s="2" t="s">
        <v>7720</v>
      </c>
      <c r="E700" s="2" t="s">
        <v>7030</v>
      </c>
      <c r="F700" s="2" t="s">
        <v>7639</v>
      </c>
      <c r="G700" s="2"/>
      <c r="H700" s="13">
        <v>12251</v>
      </c>
      <c r="I700" s="13">
        <f t="shared" si="49"/>
        <v>7068.8269999999993</v>
      </c>
      <c r="J700" s="13">
        <v>14484</v>
      </c>
      <c r="K700" s="13">
        <f t="shared" si="50"/>
        <v>8357.268</v>
      </c>
      <c r="L700" s="13">
        <v>14899</v>
      </c>
      <c r="M700" s="13">
        <f t="shared" si="51"/>
        <v>8596.723</v>
      </c>
    </row>
    <row r="701" spans="1:13">
      <c r="A701" s="2">
        <v>26630</v>
      </c>
      <c r="B701" s="2" t="s">
        <v>7637</v>
      </c>
      <c r="C701" s="62" t="s">
        <v>6392</v>
      </c>
      <c r="D701" s="2" t="s">
        <v>7756</v>
      </c>
      <c r="E701" s="2" t="s">
        <v>7032</v>
      </c>
      <c r="F701" s="2" t="s">
        <v>7742</v>
      </c>
      <c r="G701" s="2" t="s">
        <v>7204</v>
      </c>
      <c r="H701" s="13">
        <v>425</v>
      </c>
      <c r="I701" s="13">
        <f t="shared" si="49"/>
        <v>245.22499999999999</v>
      </c>
      <c r="J701" s="13">
        <v>602</v>
      </c>
      <c r="K701" s="13">
        <f t="shared" si="50"/>
        <v>347.35399999999998</v>
      </c>
      <c r="L701" s="13">
        <v>3223</v>
      </c>
      <c r="M701" s="13">
        <f t="shared" si="51"/>
        <v>1859.6709999999998</v>
      </c>
    </row>
    <row r="702" spans="1:13">
      <c r="A702" s="2">
        <v>26632</v>
      </c>
      <c r="B702" s="2" t="s">
        <v>7637</v>
      </c>
      <c r="C702" s="62" t="s">
        <v>6392</v>
      </c>
      <c r="D702" s="2" t="s">
        <v>5420</v>
      </c>
      <c r="E702" s="2" t="s">
        <v>7033</v>
      </c>
      <c r="F702" s="2" t="s">
        <v>5268</v>
      </c>
      <c r="G702" s="2" t="s">
        <v>7241</v>
      </c>
      <c r="H702" s="13">
        <v>27921</v>
      </c>
      <c r="I702" s="13">
        <f t="shared" si="49"/>
        <v>16110.416999999999</v>
      </c>
      <c r="J702" s="13">
        <v>27851</v>
      </c>
      <c r="K702" s="13">
        <f t="shared" si="50"/>
        <v>16070.026999999998</v>
      </c>
      <c r="L702" s="13">
        <v>46916</v>
      </c>
      <c r="M702" s="13">
        <f t="shared" si="51"/>
        <v>27070.531999999999</v>
      </c>
    </row>
    <row r="703" spans="1:13">
      <c r="A703" s="2">
        <v>26634</v>
      </c>
      <c r="B703" s="2" t="s">
        <v>7637</v>
      </c>
      <c r="C703" s="62" t="s">
        <v>6392</v>
      </c>
      <c r="D703" s="2" t="s">
        <v>5549</v>
      </c>
      <c r="E703" s="2" t="s">
        <v>7034</v>
      </c>
      <c r="F703" s="2" t="s">
        <v>7716</v>
      </c>
      <c r="G703" s="2" t="s">
        <v>7644</v>
      </c>
      <c r="H703" s="13">
        <v>33870</v>
      </c>
      <c r="I703" s="13">
        <f t="shared" si="49"/>
        <v>19542.989999999998</v>
      </c>
      <c r="J703" s="13">
        <v>36820</v>
      </c>
      <c r="K703" s="13">
        <f t="shared" si="50"/>
        <v>21245.14</v>
      </c>
      <c r="L703" s="13">
        <v>36422</v>
      </c>
      <c r="M703" s="13">
        <f t="shared" si="51"/>
        <v>21015.493999999999</v>
      </c>
    </row>
    <row r="704" spans="1:13">
      <c r="A704" s="2">
        <v>26642</v>
      </c>
      <c r="B704" s="2" t="s">
        <v>7637</v>
      </c>
      <c r="C704" s="62" t="s">
        <v>6392</v>
      </c>
      <c r="D704" s="2" t="s">
        <v>7756</v>
      </c>
      <c r="E704" s="2" t="s">
        <v>7035</v>
      </c>
      <c r="F704" s="2" t="s">
        <v>7742</v>
      </c>
      <c r="G704" s="2" t="s">
        <v>7204</v>
      </c>
      <c r="H704" s="13">
        <v>24</v>
      </c>
      <c r="I704" s="13">
        <f t="shared" si="49"/>
        <v>13.847999999999999</v>
      </c>
      <c r="J704" s="13">
        <v>12</v>
      </c>
      <c r="K704" s="13">
        <f t="shared" si="50"/>
        <v>6.9239999999999995</v>
      </c>
      <c r="L704" s="13">
        <v>25</v>
      </c>
      <c r="M704" s="13">
        <f t="shared" si="51"/>
        <v>14.424999999999999</v>
      </c>
    </row>
    <row r="705" spans="1:13">
      <c r="A705" s="2">
        <v>26665</v>
      </c>
      <c r="B705" s="2" t="s">
        <v>7637</v>
      </c>
      <c r="C705" s="62" t="s">
        <v>6392</v>
      </c>
      <c r="D705" s="2" t="s">
        <v>5550</v>
      </c>
      <c r="E705" s="2" t="s">
        <v>7037</v>
      </c>
      <c r="F705" s="2" t="s">
        <v>7716</v>
      </c>
      <c r="G705" s="2" t="s">
        <v>7644</v>
      </c>
      <c r="H705" s="13">
        <v>7827</v>
      </c>
      <c r="I705" s="13">
        <f t="shared" si="49"/>
        <v>4516.1790000000001</v>
      </c>
      <c r="J705" s="13">
        <v>8311</v>
      </c>
      <c r="K705" s="13">
        <f t="shared" si="50"/>
        <v>4795.4469999999992</v>
      </c>
      <c r="L705" s="13">
        <v>8222</v>
      </c>
      <c r="M705" s="13">
        <f t="shared" si="51"/>
        <v>4744.0940000000001</v>
      </c>
    </row>
    <row r="706" spans="1:13">
      <c r="A706" s="2">
        <v>26680</v>
      </c>
      <c r="B706" s="2" t="s">
        <v>7637</v>
      </c>
      <c r="C706" s="62" t="s">
        <v>6392</v>
      </c>
      <c r="D706" s="2" t="s">
        <v>5551</v>
      </c>
      <c r="E706" s="2" t="s">
        <v>7038</v>
      </c>
      <c r="F706" s="2" t="s">
        <v>7716</v>
      </c>
      <c r="G706" s="2" t="s">
        <v>7644</v>
      </c>
      <c r="H706" s="13">
        <v>6661</v>
      </c>
      <c r="I706" s="13">
        <f t="shared" si="49"/>
        <v>3843.3969999999999</v>
      </c>
      <c r="J706" s="13">
        <v>7376</v>
      </c>
      <c r="K706" s="13">
        <f t="shared" si="50"/>
        <v>4255.9519999999993</v>
      </c>
      <c r="L706" s="13">
        <v>7527</v>
      </c>
      <c r="M706" s="13">
        <f t="shared" si="51"/>
        <v>4343.0789999999997</v>
      </c>
    </row>
    <row r="707" spans="1:13">
      <c r="A707" s="2">
        <v>26681</v>
      </c>
      <c r="B707" s="2" t="s">
        <v>7637</v>
      </c>
      <c r="C707" s="62" t="s">
        <v>6392</v>
      </c>
      <c r="D707" s="2" t="s">
        <v>5552</v>
      </c>
      <c r="E707" s="2" t="s">
        <v>7039</v>
      </c>
      <c r="F707" s="2" t="s">
        <v>7716</v>
      </c>
      <c r="G707" s="2" t="s">
        <v>7644</v>
      </c>
      <c r="H707" s="13">
        <v>6846</v>
      </c>
      <c r="I707" s="13">
        <f t="shared" si="49"/>
        <v>3950.1419999999998</v>
      </c>
      <c r="J707" s="13">
        <v>7276</v>
      </c>
      <c r="K707" s="13">
        <f t="shared" si="50"/>
        <v>4198.2519999999995</v>
      </c>
      <c r="L707" s="13">
        <v>7425</v>
      </c>
      <c r="M707" s="13">
        <f t="shared" si="51"/>
        <v>4284.2249999999995</v>
      </c>
    </row>
    <row r="708" spans="1:13">
      <c r="A708" s="2">
        <v>26682</v>
      </c>
      <c r="B708" s="2" t="s">
        <v>7643</v>
      </c>
      <c r="C708" s="62" t="s">
        <v>6392</v>
      </c>
      <c r="D708" s="2" t="s">
        <v>5553</v>
      </c>
      <c r="E708" s="2" t="s">
        <v>7040</v>
      </c>
      <c r="F708" s="2" t="s">
        <v>7716</v>
      </c>
      <c r="G708" s="2" t="s">
        <v>7644</v>
      </c>
      <c r="H708" s="13">
        <v>740</v>
      </c>
      <c r="I708" s="13">
        <f t="shared" si="49"/>
        <v>426.97999999999996</v>
      </c>
      <c r="J708" s="13">
        <v>712</v>
      </c>
      <c r="K708" s="13">
        <f t="shared" si="50"/>
        <v>410.82399999999996</v>
      </c>
      <c r="L708" s="13">
        <v>727</v>
      </c>
      <c r="M708" s="13">
        <f t="shared" si="51"/>
        <v>419.47899999999998</v>
      </c>
    </row>
    <row r="709" spans="1:13">
      <c r="A709" s="2">
        <v>26689</v>
      </c>
      <c r="B709" s="2" t="s">
        <v>7637</v>
      </c>
      <c r="C709" s="62" t="s">
        <v>6392</v>
      </c>
      <c r="D709" s="2" t="s">
        <v>5554</v>
      </c>
      <c r="E709" s="2" t="s">
        <v>7041</v>
      </c>
      <c r="F709" s="2" t="s">
        <v>7639</v>
      </c>
      <c r="G709" s="2" t="s">
        <v>7714</v>
      </c>
      <c r="H709" s="13">
        <v>471</v>
      </c>
      <c r="I709" s="13">
        <f t="shared" si="49"/>
        <v>271.767</v>
      </c>
      <c r="J709" s="13">
        <v>561</v>
      </c>
      <c r="K709" s="13">
        <f t="shared" si="50"/>
        <v>323.697</v>
      </c>
      <c r="L709" s="13">
        <v>566</v>
      </c>
      <c r="M709" s="13">
        <f t="shared" si="51"/>
        <v>326.58199999999999</v>
      </c>
    </row>
    <row r="710" spans="1:13">
      <c r="A710" s="2">
        <v>26712</v>
      </c>
      <c r="B710" s="2" t="s">
        <v>7637</v>
      </c>
      <c r="C710" s="62" t="s">
        <v>6392</v>
      </c>
      <c r="D710" s="2" t="s">
        <v>7720</v>
      </c>
      <c r="E710" s="2" t="s">
        <v>7043</v>
      </c>
      <c r="F710" s="2" t="s">
        <v>5300</v>
      </c>
      <c r="G710" s="2"/>
      <c r="H710" s="13">
        <v>18274</v>
      </c>
      <c r="I710" s="13">
        <f t="shared" si="49"/>
        <v>10544.098</v>
      </c>
      <c r="J710" s="13">
        <v>17434</v>
      </c>
      <c r="K710" s="13">
        <f t="shared" si="50"/>
        <v>10059.418</v>
      </c>
      <c r="L710" s="13">
        <v>19363</v>
      </c>
      <c r="M710" s="13">
        <f t="shared" si="51"/>
        <v>11172.450999999999</v>
      </c>
    </row>
    <row r="711" spans="1:13">
      <c r="A711" s="2">
        <v>26720</v>
      </c>
      <c r="B711" s="2" t="s">
        <v>7643</v>
      </c>
      <c r="C711" s="62" t="s">
        <v>6392</v>
      </c>
      <c r="D711" s="2" t="s">
        <v>5556</v>
      </c>
      <c r="E711" s="2" t="s">
        <v>7044</v>
      </c>
      <c r="F711" s="2" t="s">
        <v>7716</v>
      </c>
      <c r="G711" s="2" t="s">
        <v>7644</v>
      </c>
      <c r="H711" s="13">
        <v>2243</v>
      </c>
      <c r="I711" s="13">
        <f t="shared" si="49"/>
        <v>1294.211</v>
      </c>
      <c r="J711" s="13">
        <v>1559</v>
      </c>
      <c r="K711" s="13">
        <f t="shared" si="50"/>
        <v>899.54299999999989</v>
      </c>
      <c r="L711" s="13">
        <v>1591</v>
      </c>
      <c r="M711" s="13">
        <f t="shared" si="51"/>
        <v>918.00699999999995</v>
      </c>
    </row>
    <row r="712" spans="1:13">
      <c r="A712" s="2">
        <v>26728</v>
      </c>
      <c r="B712" s="2" t="s">
        <v>7637</v>
      </c>
      <c r="C712" s="62" t="s">
        <v>6392</v>
      </c>
      <c r="D712" s="2" t="s">
        <v>5557</v>
      </c>
      <c r="E712" s="2" t="s">
        <v>7045</v>
      </c>
      <c r="F712" s="2" t="s">
        <v>7716</v>
      </c>
      <c r="G712" s="2" t="s">
        <v>7644</v>
      </c>
      <c r="H712" s="13">
        <v>250</v>
      </c>
      <c r="I712" s="13">
        <f t="shared" si="49"/>
        <v>144.25</v>
      </c>
      <c r="J712" s="13">
        <v>305</v>
      </c>
      <c r="K712" s="13">
        <f t="shared" si="50"/>
        <v>175.98499999999999</v>
      </c>
      <c r="L712" s="13">
        <v>301</v>
      </c>
      <c r="M712" s="13">
        <f t="shared" si="51"/>
        <v>173.67699999999999</v>
      </c>
    </row>
    <row r="713" spans="1:13">
      <c r="A713" s="2">
        <v>26730</v>
      </c>
      <c r="B713" s="2" t="s">
        <v>7637</v>
      </c>
      <c r="C713" s="62" t="s">
        <v>6392</v>
      </c>
      <c r="D713" s="2" t="s">
        <v>5558</v>
      </c>
      <c r="E713" s="2" t="s">
        <v>7046</v>
      </c>
      <c r="F713" s="2" t="s">
        <v>7716</v>
      </c>
      <c r="G713" s="2" t="s">
        <v>7644</v>
      </c>
      <c r="H713" s="13">
        <v>6354</v>
      </c>
      <c r="I713" s="13">
        <f t="shared" si="49"/>
        <v>3666.2579999999998</v>
      </c>
      <c r="J713" s="13">
        <v>7902</v>
      </c>
      <c r="K713" s="13">
        <f t="shared" si="50"/>
        <v>4559.4539999999997</v>
      </c>
      <c r="L713" s="13">
        <v>7817</v>
      </c>
      <c r="M713" s="13">
        <f t="shared" si="51"/>
        <v>4510.4089999999997</v>
      </c>
    </row>
    <row r="714" spans="1:13">
      <c r="A714" s="2">
        <v>26732</v>
      </c>
      <c r="B714" s="2" t="s">
        <v>7637</v>
      </c>
      <c r="C714" s="62" t="s">
        <v>6392</v>
      </c>
      <c r="D714" s="2" t="s">
        <v>5559</v>
      </c>
      <c r="E714" s="2" t="s">
        <v>7047</v>
      </c>
      <c r="F714" s="2" t="s">
        <v>5268</v>
      </c>
      <c r="G714" s="2" t="s">
        <v>7644</v>
      </c>
      <c r="H714" s="13"/>
      <c r="I714" s="13">
        <f t="shared" si="49"/>
        <v>0</v>
      </c>
      <c r="J714" s="13">
        <v>8</v>
      </c>
      <c r="K714" s="13">
        <f t="shared" si="50"/>
        <v>4.6159999999999997</v>
      </c>
      <c r="L714" s="13">
        <v>8</v>
      </c>
      <c r="M714" s="13">
        <f t="shared" si="51"/>
        <v>4.6159999999999997</v>
      </c>
    </row>
    <row r="715" spans="1:13">
      <c r="A715" s="2">
        <v>26734</v>
      </c>
      <c r="B715" s="2" t="s">
        <v>5287</v>
      </c>
      <c r="C715" s="62" t="s">
        <v>6392</v>
      </c>
      <c r="D715" s="2" t="s">
        <v>5560</v>
      </c>
      <c r="E715" s="2" t="s">
        <v>7048</v>
      </c>
      <c r="F715" s="2" t="s">
        <v>5321</v>
      </c>
      <c r="G715" s="2" t="s">
        <v>7733</v>
      </c>
      <c r="H715" s="13">
        <v>1303</v>
      </c>
      <c r="I715" s="13">
        <f t="shared" si="49"/>
        <v>751.8309999999999</v>
      </c>
      <c r="J715" s="13">
        <v>167</v>
      </c>
      <c r="K715" s="13">
        <f t="shared" si="50"/>
        <v>96.358999999999995</v>
      </c>
      <c r="L715" s="13">
        <v>48</v>
      </c>
      <c r="M715" s="13">
        <f t="shared" si="51"/>
        <v>27.695999999999998</v>
      </c>
    </row>
    <row r="716" spans="1:13">
      <c r="A716" s="2">
        <v>26747</v>
      </c>
      <c r="B716" s="2" t="s">
        <v>7637</v>
      </c>
      <c r="C716" s="62" t="s">
        <v>6392</v>
      </c>
      <c r="D716" s="2" t="s">
        <v>7720</v>
      </c>
      <c r="E716" s="2" t="s">
        <v>7049</v>
      </c>
      <c r="F716" s="2" t="s">
        <v>7639</v>
      </c>
      <c r="G716" s="2"/>
      <c r="H716" s="13">
        <v>12897</v>
      </c>
      <c r="I716" s="13">
        <f t="shared" si="49"/>
        <v>7441.5689999999995</v>
      </c>
      <c r="J716" s="13">
        <v>13719</v>
      </c>
      <c r="K716" s="13">
        <f t="shared" si="50"/>
        <v>7915.8629999999994</v>
      </c>
      <c r="L716" s="13">
        <v>14843</v>
      </c>
      <c r="M716" s="13">
        <f t="shared" si="51"/>
        <v>8564.4110000000001</v>
      </c>
    </row>
    <row r="717" spans="1:13">
      <c r="A717" s="2">
        <v>26755</v>
      </c>
      <c r="B717" s="2" t="s">
        <v>7637</v>
      </c>
      <c r="C717" s="62" t="s">
        <v>6392</v>
      </c>
      <c r="D717" s="2" t="s">
        <v>5561</v>
      </c>
      <c r="E717" s="2" t="s">
        <v>7050</v>
      </c>
      <c r="F717" s="2" t="s">
        <v>7639</v>
      </c>
      <c r="G717" s="2" t="s">
        <v>7273</v>
      </c>
      <c r="H717" s="13">
        <v>6001</v>
      </c>
      <c r="I717" s="13">
        <f t="shared" si="49"/>
        <v>3462.5769999999998</v>
      </c>
      <c r="J717" s="13">
        <v>9346</v>
      </c>
      <c r="K717" s="13">
        <f t="shared" si="50"/>
        <v>5392.6419999999998</v>
      </c>
      <c r="L717" s="13">
        <v>8620</v>
      </c>
      <c r="M717" s="13">
        <f t="shared" si="51"/>
        <v>4973.74</v>
      </c>
    </row>
    <row r="718" spans="1:13">
      <c r="A718" s="2">
        <v>26778</v>
      </c>
      <c r="B718" s="2" t="s">
        <v>7637</v>
      </c>
      <c r="C718" s="62" t="s">
        <v>6392</v>
      </c>
      <c r="D718" s="2" t="s">
        <v>5562</v>
      </c>
      <c r="E718" s="2" t="s">
        <v>7051</v>
      </c>
      <c r="F718" s="2" t="s">
        <v>7742</v>
      </c>
      <c r="G718" s="2" t="s">
        <v>7678</v>
      </c>
      <c r="H718" s="13">
        <v>2763</v>
      </c>
      <c r="I718" s="13">
        <f t="shared" si="49"/>
        <v>1594.251</v>
      </c>
      <c r="J718" s="13">
        <v>3255</v>
      </c>
      <c r="K718" s="13">
        <f t="shared" si="50"/>
        <v>1878.1349999999998</v>
      </c>
      <c r="L718" s="13">
        <v>2309</v>
      </c>
      <c r="M718" s="13">
        <f t="shared" si="51"/>
        <v>1332.2929999999999</v>
      </c>
    </row>
    <row r="719" spans="1:13">
      <c r="A719" s="2">
        <v>26780</v>
      </c>
      <c r="B719" s="2" t="s">
        <v>7637</v>
      </c>
      <c r="C719" s="62" t="s">
        <v>6392</v>
      </c>
      <c r="D719" s="2" t="s">
        <v>5563</v>
      </c>
      <c r="E719" s="2" t="s">
        <v>7052</v>
      </c>
      <c r="F719" s="2" t="s">
        <v>7716</v>
      </c>
      <c r="G719" s="2" t="s">
        <v>7644</v>
      </c>
      <c r="H719" s="13">
        <v>2746</v>
      </c>
      <c r="I719" s="13">
        <f t="shared" si="49"/>
        <v>1584.4419999999998</v>
      </c>
      <c r="J719" s="13">
        <v>5144</v>
      </c>
      <c r="K719" s="13">
        <f t="shared" si="50"/>
        <v>2968.0879999999997</v>
      </c>
      <c r="L719" s="13">
        <v>5249</v>
      </c>
      <c r="M719" s="13">
        <f t="shared" si="51"/>
        <v>3028.6729999999998</v>
      </c>
    </row>
    <row r="720" spans="1:13">
      <c r="A720" s="2">
        <v>26781</v>
      </c>
      <c r="B720" s="2" t="s">
        <v>7637</v>
      </c>
      <c r="C720" s="62" t="s">
        <v>6392</v>
      </c>
      <c r="D720" s="2" t="s">
        <v>5564</v>
      </c>
      <c r="E720" s="2" t="s">
        <v>7053</v>
      </c>
      <c r="F720" s="2" t="s">
        <v>7716</v>
      </c>
      <c r="G720" s="2" t="s">
        <v>7644</v>
      </c>
      <c r="H720" s="13">
        <v>4278</v>
      </c>
      <c r="I720" s="13">
        <f t="shared" si="49"/>
        <v>2468.4059999999999</v>
      </c>
      <c r="J720" s="13">
        <v>5802</v>
      </c>
      <c r="K720" s="13">
        <f t="shared" si="50"/>
        <v>3347.7539999999999</v>
      </c>
      <c r="L720" s="13">
        <v>5921</v>
      </c>
      <c r="M720" s="13">
        <f t="shared" si="51"/>
        <v>3416.4169999999999</v>
      </c>
    </row>
    <row r="721" spans="1:13">
      <c r="A721" s="2">
        <v>26785</v>
      </c>
      <c r="B721" s="2" t="s">
        <v>7637</v>
      </c>
      <c r="C721" s="62" t="s">
        <v>6392</v>
      </c>
      <c r="D721" s="2" t="s">
        <v>5565</v>
      </c>
      <c r="E721" s="2" t="s">
        <v>7054</v>
      </c>
      <c r="F721" s="2" t="s">
        <v>7716</v>
      </c>
      <c r="G721" s="2" t="s">
        <v>7644</v>
      </c>
      <c r="H721" s="13">
        <v>393</v>
      </c>
      <c r="I721" s="13">
        <f t="shared" si="49"/>
        <v>226.761</v>
      </c>
      <c r="J721" s="13">
        <v>360</v>
      </c>
      <c r="K721" s="13">
        <f t="shared" si="50"/>
        <v>207.71999999999997</v>
      </c>
      <c r="L721" s="13">
        <v>367</v>
      </c>
      <c r="M721" s="13">
        <f t="shared" si="51"/>
        <v>211.75899999999999</v>
      </c>
    </row>
    <row r="722" spans="1:13">
      <c r="A722" s="2">
        <v>26786</v>
      </c>
      <c r="B722" s="2" t="s">
        <v>7637</v>
      </c>
      <c r="C722" s="62" t="s">
        <v>6392</v>
      </c>
      <c r="D722" s="2" t="s">
        <v>5566</v>
      </c>
      <c r="E722" s="2" t="s">
        <v>7055</v>
      </c>
      <c r="F722" s="2" t="s">
        <v>7716</v>
      </c>
      <c r="G722" s="2" t="s">
        <v>7644</v>
      </c>
      <c r="H722" s="13">
        <v>246</v>
      </c>
      <c r="I722" s="13">
        <f t="shared" si="49"/>
        <v>141.94199999999998</v>
      </c>
      <c r="J722" s="13">
        <v>177</v>
      </c>
      <c r="K722" s="13">
        <f t="shared" si="50"/>
        <v>102.12899999999999</v>
      </c>
      <c r="L722" s="13">
        <v>181</v>
      </c>
      <c r="M722" s="13">
        <f t="shared" si="51"/>
        <v>104.437</v>
      </c>
    </row>
    <row r="723" spans="1:13">
      <c r="A723" s="2">
        <v>26814</v>
      </c>
      <c r="B723" s="2" t="s">
        <v>7637</v>
      </c>
      <c r="C723" s="62" t="s">
        <v>6392</v>
      </c>
      <c r="D723" s="2" t="s">
        <v>5253</v>
      </c>
      <c r="E723" s="2" t="s">
        <v>7056</v>
      </c>
      <c r="F723" s="2" t="s">
        <v>7742</v>
      </c>
      <c r="G723" s="2"/>
      <c r="H723" s="13">
        <v>26240</v>
      </c>
      <c r="I723" s="13">
        <f t="shared" si="49"/>
        <v>15140.48</v>
      </c>
      <c r="J723" s="13">
        <v>14793</v>
      </c>
      <c r="K723" s="13">
        <f t="shared" si="50"/>
        <v>8535.5609999999997</v>
      </c>
      <c r="L723" s="13">
        <v>28278</v>
      </c>
      <c r="M723" s="13">
        <f t="shared" si="51"/>
        <v>16316.405999999999</v>
      </c>
    </row>
    <row r="724" spans="1:13">
      <c r="A724" s="2">
        <v>26817</v>
      </c>
      <c r="B724" s="2" t="s">
        <v>7637</v>
      </c>
      <c r="C724" s="62" t="s">
        <v>6392</v>
      </c>
      <c r="D724" s="2" t="s">
        <v>7720</v>
      </c>
      <c r="E724" s="2" t="s">
        <v>7057</v>
      </c>
      <c r="F724" s="2" t="s">
        <v>7742</v>
      </c>
      <c r="G724" s="2"/>
      <c r="H724" s="13">
        <v>3403</v>
      </c>
      <c r="I724" s="13">
        <f t="shared" si="49"/>
        <v>1963.5309999999999</v>
      </c>
      <c r="J724" s="13">
        <v>3120</v>
      </c>
      <c r="K724" s="13">
        <f t="shared" si="50"/>
        <v>1800.2399999999998</v>
      </c>
      <c r="L724" s="13">
        <v>3580</v>
      </c>
      <c r="M724" s="13">
        <f t="shared" si="51"/>
        <v>2065.66</v>
      </c>
    </row>
    <row r="725" spans="1:13">
      <c r="A725" s="2">
        <v>26865</v>
      </c>
      <c r="B725" s="2" t="s">
        <v>7637</v>
      </c>
      <c r="C725" s="62" t="s">
        <v>6392</v>
      </c>
      <c r="D725" s="2" t="s">
        <v>6270</v>
      </c>
      <c r="E725" s="2" t="s">
        <v>7061</v>
      </c>
      <c r="F725" s="2" t="s">
        <v>5331</v>
      </c>
      <c r="G725" s="2" t="s">
        <v>7644</v>
      </c>
      <c r="H725" s="13">
        <v>81477</v>
      </c>
      <c r="I725" s="13">
        <f t="shared" si="49"/>
        <v>47012.228999999999</v>
      </c>
      <c r="J725" s="13">
        <v>81896</v>
      </c>
      <c r="K725" s="13">
        <f t="shared" si="50"/>
        <v>47253.991999999998</v>
      </c>
      <c r="L725" s="13">
        <v>30549</v>
      </c>
      <c r="M725" s="13">
        <f t="shared" si="51"/>
        <v>17626.772999999997</v>
      </c>
    </row>
    <row r="726" spans="1:13">
      <c r="A726" s="2">
        <v>26909</v>
      </c>
      <c r="B726" s="2" t="s">
        <v>5287</v>
      </c>
      <c r="C726" s="62" t="s">
        <v>6392</v>
      </c>
      <c r="D726" s="2" t="s">
        <v>6271</v>
      </c>
      <c r="E726" s="2" t="s">
        <v>7062</v>
      </c>
      <c r="F726" s="2" t="s">
        <v>7639</v>
      </c>
      <c r="G726" s="2" t="s">
        <v>7733</v>
      </c>
      <c r="H726" s="13">
        <v>9751</v>
      </c>
      <c r="I726" s="13">
        <f t="shared" si="49"/>
        <v>5626.3269999999993</v>
      </c>
      <c r="J726" s="13">
        <v>9317</v>
      </c>
      <c r="K726" s="13">
        <f t="shared" si="50"/>
        <v>5375.9089999999997</v>
      </c>
      <c r="L726" s="13">
        <v>24254</v>
      </c>
      <c r="M726" s="13">
        <f t="shared" si="51"/>
        <v>13994.557999999999</v>
      </c>
    </row>
    <row r="727" spans="1:13">
      <c r="A727" s="2">
        <v>26929</v>
      </c>
      <c r="B727" s="2" t="s">
        <v>7637</v>
      </c>
      <c r="C727" s="62" t="s">
        <v>6392</v>
      </c>
      <c r="D727" s="2" t="s">
        <v>6273</v>
      </c>
      <c r="E727" s="2" t="s">
        <v>7063</v>
      </c>
      <c r="F727" s="2" t="s">
        <v>7639</v>
      </c>
      <c r="G727" s="2" t="s">
        <v>7209</v>
      </c>
      <c r="H727" s="13">
        <v>2639</v>
      </c>
      <c r="I727" s="13">
        <f t="shared" ref="I727:I790" si="52">H727*0.577</f>
        <v>1522.703</v>
      </c>
      <c r="J727" s="13">
        <v>2774</v>
      </c>
      <c r="K727" s="13">
        <f t="shared" ref="K727:K790" si="53">J727*0.577</f>
        <v>1600.598</v>
      </c>
      <c r="L727" s="13">
        <v>2433</v>
      </c>
      <c r="M727" s="13">
        <f t="shared" ref="M727:M790" si="54">L727*0.577</f>
        <v>1403.8409999999999</v>
      </c>
    </row>
    <row r="728" spans="1:13">
      <c r="A728" s="2">
        <v>26952</v>
      </c>
      <c r="B728" s="2" t="s">
        <v>7637</v>
      </c>
      <c r="C728" s="62" t="s">
        <v>6392</v>
      </c>
      <c r="D728" s="2" t="s">
        <v>7720</v>
      </c>
      <c r="E728" s="2" t="s">
        <v>7064</v>
      </c>
      <c r="F728" s="2" t="s">
        <v>7742</v>
      </c>
      <c r="G728" s="2"/>
      <c r="H728" s="13">
        <v>12862</v>
      </c>
      <c r="I728" s="13">
        <f t="shared" si="52"/>
        <v>7421.3739999999998</v>
      </c>
      <c r="J728" s="13">
        <v>13343</v>
      </c>
      <c r="K728" s="13">
        <f t="shared" si="53"/>
        <v>7698.9109999999991</v>
      </c>
      <c r="L728" s="13">
        <v>12986</v>
      </c>
      <c r="M728" s="13">
        <f t="shared" si="54"/>
        <v>7492.9219999999996</v>
      </c>
    </row>
    <row r="729" spans="1:13">
      <c r="A729" s="2">
        <v>26961</v>
      </c>
      <c r="B729" s="2" t="s">
        <v>7637</v>
      </c>
      <c r="C729" s="62" t="s">
        <v>6392</v>
      </c>
      <c r="D729" s="2" t="s">
        <v>6274</v>
      </c>
      <c r="E729" s="2" t="s">
        <v>7065</v>
      </c>
      <c r="F729" s="2" t="s">
        <v>5268</v>
      </c>
      <c r="G729" s="2" t="s">
        <v>7204</v>
      </c>
      <c r="H729" s="13"/>
      <c r="I729" s="13">
        <f t="shared" si="52"/>
        <v>0</v>
      </c>
      <c r="J729" s="13"/>
      <c r="K729" s="13">
        <f t="shared" si="53"/>
        <v>0</v>
      </c>
      <c r="L729" s="13"/>
      <c r="M729" s="13">
        <f t="shared" si="54"/>
        <v>0</v>
      </c>
    </row>
    <row r="730" spans="1:13">
      <c r="A730" s="2">
        <v>26962</v>
      </c>
      <c r="B730" s="2" t="s">
        <v>7637</v>
      </c>
      <c r="C730" s="62" t="s">
        <v>6392</v>
      </c>
      <c r="D730" s="2" t="s">
        <v>7093</v>
      </c>
      <c r="E730" s="2" t="s">
        <v>7066</v>
      </c>
      <c r="F730" s="2" t="s">
        <v>7742</v>
      </c>
      <c r="G730" s="2" t="s">
        <v>7644</v>
      </c>
      <c r="H730" s="13">
        <v>4</v>
      </c>
      <c r="I730" s="13">
        <f t="shared" si="52"/>
        <v>2.3079999999999998</v>
      </c>
      <c r="J730" s="13">
        <v>3</v>
      </c>
      <c r="K730" s="13">
        <f t="shared" si="53"/>
        <v>1.7309999999999999</v>
      </c>
      <c r="L730" s="13">
        <v>3</v>
      </c>
      <c r="M730" s="13">
        <f t="shared" si="54"/>
        <v>1.7309999999999999</v>
      </c>
    </row>
    <row r="731" spans="1:13">
      <c r="A731" s="2">
        <v>26968</v>
      </c>
      <c r="B731" s="2" t="s">
        <v>7637</v>
      </c>
      <c r="C731" s="62" t="s">
        <v>6392</v>
      </c>
      <c r="D731" s="2" t="s">
        <v>6275</v>
      </c>
      <c r="E731" s="2" t="s">
        <v>6558</v>
      </c>
      <c r="F731" s="2" t="s">
        <v>7742</v>
      </c>
      <c r="G731" s="2" t="s">
        <v>7204</v>
      </c>
      <c r="H731" s="13">
        <v>1296</v>
      </c>
      <c r="I731" s="13">
        <f t="shared" si="52"/>
        <v>747.79199999999992</v>
      </c>
      <c r="J731" s="13">
        <v>648</v>
      </c>
      <c r="K731" s="13">
        <f t="shared" si="53"/>
        <v>373.89599999999996</v>
      </c>
      <c r="L731" s="13">
        <v>653</v>
      </c>
      <c r="M731" s="13">
        <f t="shared" si="54"/>
        <v>376.78099999999995</v>
      </c>
    </row>
    <row r="732" spans="1:13">
      <c r="A732" s="2">
        <v>26975</v>
      </c>
      <c r="B732" s="2" t="s">
        <v>7637</v>
      </c>
      <c r="C732" s="62" t="s">
        <v>6392</v>
      </c>
      <c r="D732" s="2" t="s">
        <v>7690</v>
      </c>
      <c r="E732" s="2" t="s">
        <v>7067</v>
      </c>
      <c r="F732" s="2" t="s">
        <v>5268</v>
      </c>
      <c r="G732" s="2"/>
      <c r="H732" s="13">
        <v>2461</v>
      </c>
      <c r="I732" s="13">
        <f t="shared" si="52"/>
        <v>1419.9969999999998</v>
      </c>
      <c r="J732" s="13">
        <v>1796</v>
      </c>
      <c r="K732" s="13">
        <f t="shared" si="53"/>
        <v>1036.2919999999999</v>
      </c>
      <c r="L732" s="13">
        <v>1939</v>
      </c>
      <c r="M732" s="13">
        <f t="shared" si="54"/>
        <v>1118.8029999999999</v>
      </c>
    </row>
    <row r="733" spans="1:13">
      <c r="A733" s="2">
        <v>26985</v>
      </c>
      <c r="B733" s="2" t="s">
        <v>7637</v>
      </c>
      <c r="C733" s="62" t="s">
        <v>6392</v>
      </c>
      <c r="D733" s="2" t="s">
        <v>6276</v>
      </c>
      <c r="E733" s="2" t="s">
        <v>7068</v>
      </c>
      <c r="F733" s="2" t="s">
        <v>7716</v>
      </c>
      <c r="G733" s="2" t="s">
        <v>7678</v>
      </c>
      <c r="H733" s="13">
        <v>974</v>
      </c>
      <c r="I733" s="13">
        <f t="shared" si="52"/>
        <v>561.99799999999993</v>
      </c>
      <c r="J733" s="13">
        <v>872</v>
      </c>
      <c r="K733" s="13">
        <f t="shared" si="53"/>
        <v>503.14399999999995</v>
      </c>
      <c r="L733" s="13">
        <v>873</v>
      </c>
      <c r="M733" s="13">
        <f t="shared" si="54"/>
        <v>503.72099999999995</v>
      </c>
    </row>
    <row r="734" spans="1:13">
      <c r="A734" s="2">
        <v>26992</v>
      </c>
      <c r="B734" s="2" t="s">
        <v>7637</v>
      </c>
      <c r="C734" s="62" t="s">
        <v>6392</v>
      </c>
      <c r="D734" s="2" t="s">
        <v>6277</v>
      </c>
      <c r="E734" s="2" t="s">
        <v>7069</v>
      </c>
      <c r="F734" s="2" t="s">
        <v>5300</v>
      </c>
      <c r="G734" s="2" t="s">
        <v>7644</v>
      </c>
      <c r="H734" s="13">
        <v>848</v>
      </c>
      <c r="I734" s="13">
        <f t="shared" si="52"/>
        <v>489.29599999999994</v>
      </c>
      <c r="J734" s="13">
        <v>1881</v>
      </c>
      <c r="K734" s="13">
        <f t="shared" si="53"/>
        <v>1085.337</v>
      </c>
      <c r="L734" s="13">
        <v>942</v>
      </c>
      <c r="M734" s="13">
        <f t="shared" si="54"/>
        <v>543.53399999999999</v>
      </c>
    </row>
    <row r="735" spans="1:13">
      <c r="A735" s="2">
        <v>27012</v>
      </c>
      <c r="B735" s="2" t="s">
        <v>7643</v>
      </c>
      <c r="C735" s="62" t="s">
        <v>6392</v>
      </c>
      <c r="D735" s="2" t="s">
        <v>7093</v>
      </c>
      <c r="E735" s="2" t="s">
        <v>7070</v>
      </c>
      <c r="F735" s="2" t="s">
        <v>7639</v>
      </c>
      <c r="G735" s="2" t="s">
        <v>7644</v>
      </c>
      <c r="H735" s="13">
        <v>333</v>
      </c>
      <c r="I735" s="13">
        <f t="shared" si="52"/>
        <v>192.14099999999999</v>
      </c>
      <c r="J735" s="13">
        <v>317</v>
      </c>
      <c r="K735" s="13">
        <f t="shared" si="53"/>
        <v>182.90899999999999</v>
      </c>
      <c r="L735" s="13">
        <v>303</v>
      </c>
      <c r="M735" s="13">
        <f t="shared" si="54"/>
        <v>174.83099999999999</v>
      </c>
    </row>
    <row r="736" spans="1:13">
      <c r="A736" s="2">
        <v>27027</v>
      </c>
      <c r="B736" s="2" t="s">
        <v>7637</v>
      </c>
      <c r="C736" s="62" t="s">
        <v>6392</v>
      </c>
      <c r="D736" s="2" t="s">
        <v>7720</v>
      </c>
      <c r="E736" s="2" t="s">
        <v>7071</v>
      </c>
      <c r="F736" s="2" t="s">
        <v>5300</v>
      </c>
      <c r="G736" s="2"/>
      <c r="H736" s="13">
        <v>1740</v>
      </c>
      <c r="I736" s="13">
        <f t="shared" si="52"/>
        <v>1003.9799999999999</v>
      </c>
      <c r="J736" s="13">
        <v>1731</v>
      </c>
      <c r="K736" s="13">
        <f t="shared" si="53"/>
        <v>998.78699999999992</v>
      </c>
      <c r="L736" s="13">
        <v>1801</v>
      </c>
      <c r="M736" s="13">
        <f t="shared" si="54"/>
        <v>1039.1769999999999</v>
      </c>
    </row>
    <row r="737" spans="1:13">
      <c r="A737" s="2">
        <v>27034</v>
      </c>
      <c r="B737" s="2" t="s">
        <v>7643</v>
      </c>
      <c r="C737" s="62" t="s">
        <v>6392</v>
      </c>
      <c r="D737" s="2" t="s">
        <v>6278</v>
      </c>
      <c r="E737" s="2" t="s">
        <v>7072</v>
      </c>
      <c r="F737" s="2" t="s">
        <v>5300</v>
      </c>
      <c r="G737" s="2" t="s">
        <v>7644</v>
      </c>
      <c r="H737" s="13">
        <v>2743</v>
      </c>
      <c r="I737" s="13">
        <f t="shared" si="52"/>
        <v>1582.7109999999998</v>
      </c>
      <c r="J737" s="13">
        <v>1819</v>
      </c>
      <c r="K737" s="13">
        <f t="shared" si="53"/>
        <v>1049.5629999999999</v>
      </c>
      <c r="L737" s="13">
        <v>1956</v>
      </c>
      <c r="M737" s="13">
        <f t="shared" si="54"/>
        <v>1128.6119999999999</v>
      </c>
    </row>
    <row r="738" spans="1:13">
      <c r="A738" s="2">
        <v>27104</v>
      </c>
      <c r="B738" s="2" t="s">
        <v>7643</v>
      </c>
      <c r="C738" s="62" t="s">
        <v>6392</v>
      </c>
      <c r="D738" s="2" t="s">
        <v>6280</v>
      </c>
      <c r="E738" s="2" t="s">
        <v>7074</v>
      </c>
      <c r="F738" s="2" t="s">
        <v>5300</v>
      </c>
      <c r="G738" s="2" t="s">
        <v>7644</v>
      </c>
      <c r="H738" s="13">
        <v>163</v>
      </c>
      <c r="I738" s="13">
        <f t="shared" si="52"/>
        <v>94.050999999999988</v>
      </c>
      <c r="J738" s="13">
        <v>109</v>
      </c>
      <c r="K738" s="13">
        <f t="shared" si="53"/>
        <v>62.892999999999994</v>
      </c>
      <c r="L738" s="13">
        <v>103</v>
      </c>
      <c r="M738" s="13">
        <f t="shared" si="54"/>
        <v>59.430999999999997</v>
      </c>
    </row>
    <row r="739" spans="1:13">
      <c r="A739" s="2">
        <v>27147</v>
      </c>
      <c r="B739" s="2" t="s">
        <v>7643</v>
      </c>
      <c r="C739" s="62" t="s">
        <v>6392</v>
      </c>
      <c r="D739" s="2" t="s">
        <v>6281</v>
      </c>
      <c r="E739" s="2" t="s">
        <v>7075</v>
      </c>
      <c r="F739" s="2" t="s">
        <v>5300</v>
      </c>
      <c r="G739" s="2" t="s">
        <v>7644</v>
      </c>
      <c r="H739" s="13">
        <v>1372</v>
      </c>
      <c r="I739" s="13">
        <f t="shared" si="52"/>
        <v>791.64399999999989</v>
      </c>
      <c r="J739" s="13">
        <v>1355</v>
      </c>
      <c r="K739" s="13">
        <f t="shared" si="53"/>
        <v>781.83499999999992</v>
      </c>
      <c r="L739" s="13">
        <v>1182</v>
      </c>
      <c r="M739" s="13">
        <f t="shared" si="54"/>
        <v>682.0139999999999</v>
      </c>
    </row>
    <row r="740" spans="1:13">
      <c r="A740" s="2">
        <v>27150</v>
      </c>
      <c r="B740" s="2" t="s">
        <v>7637</v>
      </c>
      <c r="C740" s="62" t="s">
        <v>6392</v>
      </c>
      <c r="D740" s="2" t="s">
        <v>6284</v>
      </c>
      <c r="E740" s="2" t="s">
        <v>7076</v>
      </c>
      <c r="F740" s="2" t="s">
        <v>7639</v>
      </c>
      <c r="G740" s="2" t="s">
        <v>7678</v>
      </c>
      <c r="H740" s="13">
        <v>7008</v>
      </c>
      <c r="I740" s="13">
        <f t="shared" si="52"/>
        <v>4043.6159999999995</v>
      </c>
      <c r="J740" s="13">
        <v>7008</v>
      </c>
      <c r="K740" s="13">
        <f t="shared" si="53"/>
        <v>4043.6159999999995</v>
      </c>
      <c r="L740" s="13">
        <v>7008</v>
      </c>
      <c r="M740" s="13">
        <f t="shared" si="54"/>
        <v>4043.6159999999995</v>
      </c>
    </row>
    <row r="741" spans="1:13">
      <c r="A741" s="2">
        <v>27157</v>
      </c>
      <c r="B741" s="2" t="s">
        <v>7637</v>
      </c>
      <c r="C741" s="62" t="s">
        <v>6392</v>
      </c>
      <c r="D741" s="2" t="s">
        <v>7720</v>
      </c>
      <c r="E741" s="2" t="s">
        <v>7077</v>
      </c>
      <c r="F741" s="2" t="s">
        <v>5300</v>
      </c>
      <c r="G741" s="2"/>
      <c r="H741" s="13">
        <v>20592</v>
      </c>
      <c r="I741" s="13">
        <f t="shared" si="52"/>
        <v>11881.583999999999</v>
      </c>
      <c r="J741" s="13">
        <v>20258</v>
      </c>
      <c r="K741" s="13">
        <f t="shared" si="53"/>
        <v>11688.866</v>
      </c>
      <c r="L741" s="13">
        <v>21826</v>
      </c>
      <c r="M741" s="13">
        <f t="shared" si="54"/>
        <v>12593.601999999999</v>
      </c>
    </row>
    <row r="742" spans="1:13">
      <c r="A742" s="2">
        <v>27170</v>
      </c>
      <c r="B742" s="2" t="s">
        <v>7643</v>
      </c>
      <c r="C742" s="62" t="s">
        <v>6392</v>
      </c>
      <c r="D742" s="2" t="s">
        <v>7093</v>
      </c>
      <c r="E742" s="2" t="s">
        <v>7078</v>
      </c>
      <c r="F742" s="2" t="s">
        <v>7639</v>
      </c>
      <c r="G742" s="2" t="s">
        <v>7644</v>
      </c>
      <c r="H742" s="13">
        <v>407</v>
      </c>
      <c r="I742" s="13">
        <f t="shared" si="52"/>
        <v>234.83899999999997</v>
      </c>
      <c r="J742" s="13">
        <v>406</v>
      </c>
      <c r="K742" s="13">
        <f t="shared" si="53"/>
        <v>234.26199999999997</v>
      </c>
      <c r="L742" s="13">
        <v>420</v>
      </c>
      <c r="M742" s="13">
        <f t="shared" si="54"/>
        <v>242.33999999999997</v>
      </c>
    </row>
    <row r="743" spans="1:13">
      <c r="A743" s="2">
        <v>27171</v>
      </c>
      <c r="B743" s="2" t="s">
        <v>7643</v>
      </c>
      <c r="C743" s="62" t="s">
        <v>6392</v>
      </c>
      <c r="D743" s="2" t="s">
        <v>7093</v>
      </c>
      <c r="E743" s="2" t="s">
        <v>7079</v>
      </c>
      <c r="F743" s="2" t="s">
        <v>7639</v>
      </c>
      <c r="G743" s="2" t="s">
        <v>7644</v>
      </c>
      <c r="H743" s="13">
        <v>529</v>
      </c>
      <c r="I743" s="13">
        <f t="shared" si="52"/>
        <v>305.233</v>
      </c>
      <c r="J743" s="13">
        <v>528</v>
      </c>
      <c r="K743" s="13">
        <f t="shared" si="53"/>
        <v>304.65599999999995</v>
      </c>
      <c r="L743" s="13">
        <v>546</v>
      </c>
      <c r="M743" s="13">
        <f t="shared" si="54"/>
        <v>315.04199999999997</v>
      </c>
    </row>
    <row r="744" spans="1:13">
      <c r="A744" s="2">
        <v>27245</v>
      </c>
      <c r="B744" s="2" t="s">
        <v>7637</v>
      </c>
      <c r="C744" s="62" t="s">
        <v>6392</v>
      </c>
      <c r="D744" s="2" t="s">
        <v>6289</v>
      </c>
      <c r="E744" s="2" t="s">
        <v>7083</v>
      </c>
      <c r="F744" s="2" t="s">
        <v>7716</v>
      </c>
      <c r="G744" s="2" t="s">
        <v>7736</v>
      </c>
      <c r="H744" s="13">
        <v>26087</v>
      </c>
      <c r="I744" s="13">
        <f t="shared" si="52"/>
        <v>15052.198999999999</v>
      </c>
      <c r="J744" s="13">
        <v>25875</v>
      </c>
      <c r="K744" s="13">
        <f t="shared" si="53"/>
        <v>14929.874999999998</v>
      </c>
      <c r="L744" s="13">
        <v>26615</v>
      </c>
      <c r="M744" s="13">
        <f t="shared" si="54"/>
        <v>15356.855</v>
      </c>
    </row>
    <row r="745" spans="1:13">
      <c r="A745" s="2">
        <v>27260</v>
      </c>
      <c r="B745" s="2" t="s">
        <v>7637</v>
      </c>
      <c r="C745" s="62" t="s">
        <v>6392</v>
      </c>
      <c r="D745" s="2" t="s">
        <v>6290</v>
      </c>
      <c r="E745" s="2" t="s">
        <v>7084</v>
      </c>
      <c r="F745" s="2" t="s">
        <v>5331</v>
      </c>
      <c r="G745" s="2" t="s">
        <v>7644</v>
      </c>
      <c r="H745" s="13">
        <v>83830</v>
      </c>
      <c r="I745" s="13">
        <f t="shared" si="52"/>
        <v>48369.909999999996</v>
      </c>
      <c r="J745" s="13">
        <v>72071</v>
      </c>
      <c r="K745" s="13">
        <f t="shared" si="53"/>
        <v>41584.966999999997</v>
      </c>
      <c r="L745" s="13">
        <v>61069</v>
      </c>
      <c r="M745" s="13">
        <f t="shared" si="54"/>
        <v>35236.812999999995</v>
      </c>
    </row>
    <row r="746" spans="1:13">
      <c r="A746" s="2">
        <v>27311</v>
      </c>
      <c r="B746" s="2" t="s">
        <v>7637</v>
      </c>
      <c r="C746" s="62" t="s">
        <v>6392</v>
      </c>
      <c r="D746" s="2" t="s">
        <v>7690</v>
      </c>
      <c r="E746" s="2" t="s">
        <v>7087</v>
      </c>
      <c r="F746" s="2" t="s">
        <v>5268</v>
      </c>
      <c r="G746" s="2"/>
      <c r="H746" s="13">
        <v>2842</v>
      </c>
      <c r="I746" s="13">
        <f t="shared" si="52"/>
        <v>1639.8339999999998</v>
      </c>
      <c r="J746" s="13">
        <v>2677</v>
      </c>
      <c r="K746" s="13">
        <f t="shared" si="53"/>
        <v>1544.6289999999999</v>
      </c>
      <c r="L746" s="13">
        <v>2654</v>
      </c>
      <c r="M746" s="13">
        <f t="shared" si="54"/>
        <v>1531.3579999999999</v>
      </c>
    </row>
    <row r="747" spans="1:13">
      <c r="A747" s="2">
        <v>27328</v>
      </c>
      <c r="B747" s="2" t="s">
        <v>7637</v>
      </c>
      <c r="C747" s="62" t="s">
        <v>6392</v>
      </c>
      <c r="D747" s="2" t="s">
        <v>6293</v>
      </c>
      <c r="E747" s="2" t="s">
        <v>7088</v>
      </c>
      <c r="F747" s="2" t="s">
        <v>7742</v>
      </c>
      <c r="G747" s="2"/>
      <c r="H747" s="13">
        <v>310</v>
      </c>
      <c r="I747" s="13">
        <f t="shared" si="52"/>
        <v>178.86999999999998</v>
      </c>
      <c r="J747" s="13">
        <v>574</v>
      </c>
      <c r="K747" s="13">
        <f t="shared" si="53"/>
        <v>331.19799999999998</v>
      </c>
      <c r="L747" s="13">
        <v>310</v>
      </c>
      <c r="M747" s="13">
        <f t="shared" si="54"/>
        <v>178.86999999999998</v>
      </c>
    </row>
    <row r="748" spans="1:13">
      <c r="A748" s="2">
        <v>27348</v>
      </c>
      <c r="B748" s="2" t="s">
        <v>7637</v>
      </c>
      <c r="C748" s="62" t="s">
        <v>6392</v>
      </c>
      <c r="D748" s="2" t="s">
        <v>6294</v>
      </c>
      <c r="E748" s="2" t="s">
        <v>7089</v>
      </c>
      <c r="F748" s="2" t="s">
        <v>5331</v>
      </c>
      <c r="G748" s="2" t="s">
        <v>7204</v>
      </c>
      <c r="H748" s="13">
        <v>54714</v>
      </c>
      <c r="I748" s="13">
        <f t="shared" si="52"/>
        <v>31569.977999999999</v>
      </c>
      <c r="J748" s="13">
        <v>48094</v>
      </c>
      <c r="K748" s="13">
        <f t="shared" si="53"/>
        <v>27750.237999999998</v>
      </c>
      <c r="L748" s="13">
        <v>43767</v>
      </c>
      <c r="M748" s="13">
        <f t="shared" si="54"/>
        <v>25253.558999999997</v>
      </c>
    </row>
    <row r="749" spans="1:13">
      <c r="A749" s="2">
        <v>27353</v>
      </c>
      <c r="B749" s="2" t="s">
        <v>7637</v>
      </c>
      <c r="C749" s="62" t="s">
        <v>6392</v>
      </c>
      <c r="D749" s="2" t="s">
        <v>6295</v>
      </c>
      <c r="E749" s="2" t="s">
        <v>7090</v>
      </c>
      <c r="F749" s="2" t="s">
        <v>5268</v>
      </c>
      <c r="G749" s="2" t="s">
        <v>7204</v>
      </c>
      <c r="H749" s="13">
        <v>45327</v>
      </c>
      <c r="I749" s="13">
        <f t="shared" si="52"/>
        <v>26153.678999999996</v>
      </c>
      <c r="J749" s="13">
        <v>90567</v>
      </c>
      <c r="K749" s="13">
        <f t="shared" si="53"/>
        <v>52257.159</v>
      </c>
      <c r="L749" s="13">
        <v>73285</v>
      </c>
      <c r="M749" s="13">
        <f t="shared" si="54"/>
        <v>42285.445</v>
      </c>
    </row>
    <row r="750" spans="1:13">
      <c r="A750" s="2">
        <v>27375</v>
      </c>
      <c r="B750" s="2" t="s">
        <v>7637</v>
      </c>
      <c r="C750" s="62" t="s">
        <v>6392</v>
      </c>
      <c r="D750" s="2" t="s">
        <v>5498</v>
      </c>
      <c r="E750" s="2" t="s">
        <v>7091</v>
      </c>
      <c r="F750" s="2" t="s">
        <v>5344</v>
      </c>
      <c r="G750" s="2" t="s">
        <v>7644</v>
      </c>
      <c r="H750" s="13">
        <v>54</v>
      </c>
      <c r="I750" s="13">
        <f t="shared" si="52"/>
        <v>31.157999999999998</v>
      </c>
      <c r="J750" s="13">
        <v>49</v>
      </c>
      <c r="K750" s="13">
        <f t="shared" si="53"/>
        <v>28.272999999999996</v>
      </c>
      <c r="L750" s="13">
        <v>91</v>
      </c>
      <c r="M750" s="13">
        <f t="shared" si="54"/>
        <v>52.506999999999998</v>
      </c>
    </row>
    <row r="751" spans="1:13">
      <c r="A751" s="2">
        <v>27390</v>
      </c>
      <c r="B751" s="2"/>
      <c r="C751" s="62" t="s">
        <v>6392</v>
      </c>
      <c r="D751" s="2" t="s">
        <v>7760</v>
      </c>
      <c r="E751" s="2" t="s">
        <v>7092</v>
      </c>
      <c r="F751" s="2" t="s">
        <v>7742</v>
      </c>
      <c r="G751" s="2"/>
      <c r="H751" s="13">
        <v>13338</v>
      </c>
      <c r="I751" s="13">
        <f t="shared" si="52"/>
        <v>7696.0259999999998</v>
      </c>
      <c r="J751" s="13">
        <v>12997</v>
      </c>
      <c r="K751" s="13">
        <f t="shared" si="53"/>
        <v>7499.2689999999993</v>
      </c>
      <c r="L751" s="13">
        <v>9098</v>
      </c>
      <c r="M751" s="13">
        <f t="shared" si="54"/>
        <v>5249.5459999999994</v>
      </c>
    </row>
    <row r="752" spans="1:13">
      <c r="A752" s="2">
        <v>27400</v>
      </c>
      <c r="B752" s="2" t="s">
        <v>7643</v>
      </c>
      <c r="C752" s="62" t="s">
        <v>6392</v>
      </c>
      <c r="D752" s="2" t="s">
        <v>6297</v>
      </c>
      <c r="E752" s="2" t="s">
        <v>7093</v>
      </c>
      <c r="F752" s="2" t="s">
        <v>5321</v>
      </c>
      <c r="G752" s="2" t="s">
        <v>7644</v>
      </c>
      <c r="H752" s="13">
        <v>21</v>
      </c>
      <c r="I752" s="13">
        <f t="shared" si="52"/>
        <v>12.116999999999999</v>
      </c>
      <c r="J752" s="13">
        <v>-17</v>
      </c>
      <c r="K752" s="13">
        <f t="shared" si="53"/>
        <v>-9.8089999999999993</v>
      </c>
      <c r="L752" s="13">
        <v>1</v>
      </c>
      <c r="M752" s="13">
        <f t="shared" si="54"/>
        <v>0.57699999999999996</v>
      </c>
    </row>
    <row r="753" spans="1:13">
      <c r="A753" s="2">
        <v>27405</v>
      </c>
      <c r="B753" s="2" t="s">
        <v>7637</v>
      </c>
      <c r="C753" s="62" t="s">
        <v>6392</v>
      </c>
      <c r="D753" s="2" t="s">
        <v>7093</v>
      </c>
      <c r="E753" s="2" t="s">
        <v>7094</v>
      </c>
      <c r="F753" s="2" t="s">
        <v>5300</v>
      </c>
      <c r="G753" s="2" t="s">
        <v>7644</v>
      </c>
      <c r="H753" s="13">
        <v>2217</v>
      </c>
      <c r="I753" s="13">
        <f t="shared" si="52"/>
        <v>1279.2089999999998</v>
      </c>
      <c r="J753" s="13">
        <v>1102</v>
      </c>
      <c r="K753" s="13">
        <f t="shared" si="53"/>
        <v>635.85399999999993</v>
      </c>
      <c r="L753" s="13">
        <v>1886</v>
      </c>
      <c r="M753" s="13">
        <f t="shared" si="54"/>
        <v>1088.222</v>
      </c>
    </row>
    <row r="754" spans="1:13">
      <c r="A754" s="2">
        <v>27430</v>
      </c>
      <c r="B754" s="2" t="s">
        <v>7637</v>
      </c>
      <c r="C754" s="62" t="s">
        <v>6392</v>
      </c>
      <c r="D754" s="2" t="s">
        <v>7093</v>
      </c>
      <c r="E754" s="2" t="s">
        <v>7095</v>
      </c>
      <c r="F754" s="2" t="s">
        <v>5300</v>
      </c>
      <c r="G754" s="2" t="s">
        <v>7644</v>
      </c>
      <c r="H754" s="13">
        <v>35</v>
      </c>
      <c r="I754" s="13">
        <f t="shared" si="52"/>
        <v>20.195</v>
      </c>
      <c r="J754" s="13">
        <v>88</v>
      </c>
      <c r="K754" s="13">
        <f t="shared" si="53"/>
        <v>50.775999999999996</v>
      </c>
      <c r="L754" s="13">
        <v>17</v>
      </c>
      <c r="M754" s="13">
        <f t="shared" si="54"/>
        <v>9.8089999999999993</v>
      </c>
    </row>
    <row r="755" spans="1:13">
      <c r="A755" s="2">
        <v>27478</v>
      </c>
      <c r="B755" s="2"/>
      <c r="C755" s="62" t="s">
        <v>6392</v>
      </c>
      <c r="D755" s="2" t="s">
        <v>6298</v>
      </c>
      <c r="E755" s="2" t="s">
        <v>7096</v>
      </c>
      <c r="F755" s="2" t="s">
        <v>7639</v>
      </c>
      <c r="G755" s="2"/>
      <c r="H755" s="13">
        <v>2330</v>
      </c>
      <c r="I755" s="13">
        <f t="shared" si="52"/>
        <v>1344.4099999999999</v>
      </c>
      <c r="J755" s="13">
        <v>4130</v>
      </c>
      <c r="K755" s="13">
        <f t="shared" si="53"/>
        <v>2383.0099999999998</v>
      </c>
      <c r="L755" s="13">
        <v>600</v>
      </c>
      <c r="M755" s="13">
        <f t="shared" si="54"/>
        <v>346.2</v>
      </c>
    </row>
    <row r="756" spans="1:13">
      <c r="A756" s="2">
        <v>27510</v>
      </c>
      <c r="B756" s="2" t="s">
        <v>7637</v>
      </c>
      <c r="C756" s="62" t="s">
        <v>6392</v>
      </c>
      <c r="D756" s="2" t="s">
        <v>7093</v>
      </c>
      <c r="E756" s="2" t="s">
        <v>6754</v>
      </c>
      <c r="F756" s="2" t="s">
        <v>7639</v>
      </c>
      <c r="G756" s="2" t="s">
        <v>7644</v>
      </c>
      <c r="H756" s="13">
        <v>333</v>
      </c>
      <c r="I756" s="13">
        <f t="shared" si="52"/>
        <v>192.14099999999999</v>
      </c>
      <c r="J756" s="13">
        <v>319</v>
      </c>
      <c r="K756" s="13">
        <f t="shared" si="53"/>
        <v>184.06299999999999</v>
      </c>
      <c r="L756" s="13">
        <v>339</v>
      </c>
      <c r="M756" s="13">
        <f t="shared" si="54"/>
        <v>195.60299999999998</v>
      </c>
    </row>
    <row r="757" spans="1:13">
      <c r="A757" s="2">
        <v>27511</v>
      </c>
      <c r="B757" s="2" t="s">
        <v>7637</v>
      </c>
      <c r="C757" s="62" t="s">
        <v>6392</v>
      </c>
      <c r="D757" s="2" t="s">
        <v>6299</v>
      </c>
      <c r="E757" s="2" t="s">
        <v>7097</v>
      </c>
      <c r="F757" s="2" t="s">
        <v>7742</v>
      </c>
      <c r="G757" s="2" t="s">
        <v>7241</v>
      </c>
      <c r="H757" s="13">
        <v>6974</v>
      </c>
      <c r="I757" s="13">
        <f t="shared" si="52"/>
        <v>4023.9979999999996</v>
      </c>
      <c r="J757" s="13">
        <v>8186</v>
      </c>
      <c r="K757" s="13">
        <f t="shared" si="53"/>
        <v>4723.3219999999992</v>
      </c>
      <c r="L757" s="13">
        <v>8470</v>
      </c>
      <c r="M757" s="13">
        <f t="shared" si="54"/>
        <v>4887.1899999999996</v>
      </c>
    </row>
    <row r="758" spans="1:13">
      <c r="A758" s="2">
        <v>27545</v>
      </c>
      <c r="B758" s="2" t="s">
        <v>7643</v>
      </c>
      <c r="C758" s="62" t="s">
        <v>6392</v>
      </c>
      <c r="D758" s="2" t="s">
        <v>6300</v>
      </c>
      <c r="E758" s="2" t="s">
        <v>7098</v>
      </c>
      <c r="F758" s="2" t="s">
        <v>5321</v>
      </c>
      <c r="G758" s="2" t="s">
        <v>7644</v>
      </c>
      <c r="H758" s="13">
        <v>32</v>
      </c>
      <c r="I758" s="13">
        <f t="shared" si="52"/>
        <v>18.463999999999999</v>
      </c>
      <c r="J758" s="13">
        <v>18</v>
      </c>
      <c r="K758" s="13">
        <f t="shared" si="53"/>
        <v>10.385999999999999</v>
      </c>
      <c r="L758" s="13">
        <v>25</v>
      </c>
      <c r="M758" s="13">
        <f t="shared" si="54"/>
        <v>14.424999999999999</v>
      </c>
    </row>
    <row r="759" spans="1:13">
      <c r="A759" s="2">
        <v>27595</v>
      </c>
      <c r="B759" s="2" t="s">
        <v>7637</v>
      </c>
      <c r="C759" s="62" t="s">
        <v>6392</v>
      </c>
      <c r="D759" s="2" t="s">
        <v>7720</v>
      </c>
      <c r="E759" s="2" t="s">
        <v>7099</v>
      </c>
      <c r="F759" s="2" t="s">
        <v>7639</v>
      </c>
      <c r="G759" s="2"/>
      <c r="H759" s="13">
        <v>9558</v>
      </c>
      <c r="I759" s="13">
        <f t="shared" si="52"/>
        <v>5514.9659999999994</v>
      </c>
      <c r="J759" s="13">
        <v>10408</v>
      </c>
      <c r="K759" s="13">
        <f t="shared" si="53"/>
        <v>6005.4159999999993</v>
      </c>
      <c r="L759" s="13">
        <v>20229</v>
      </c>
      <c r="M759" s="13">
        <f t="shared" si="54"/>
        <v>11672.133</v>
      </c>
    </row>
    <row r="760" spans="1:13">
      <c r="A760" s="2">
        <v>27631</v>
      </c>
      <c r="B760" s="2" t="s">
        <v>7637</v>
      </c>
      <c r="C760" s="62" t="s">
        <v>6392</v>
      </c>
      <c r="D760" s="2" t="s">
        <v>7720</v>
      </c>
      <c r="E760" s="2" t="s">
        <v>7100</v>
      </c>
      <c r="F760" s="2" t="s">
        <v>7742</v>
      </c>
      <c r="G760" s="2"/>
      <c r="H760" s="13">
        <v>9263</v>
      </c>
      <c r="I760" s="13">
        <f t="shared" si="52"/>
        <v>5344.7509999999993</v>
      </c>
      <c r="J760" s="13">
        <v>12004</v>
      </c>
      <c r="K760" s="13">
        <f t="shared" si="53"/>
        <v>6926.3079999999991</v>
      </c>
      <c r="L760" s="13">
        <v>9097</v>
      </c>
      <c r="M760" s="13">
        <f t="shared" si="54"/>
        <v>5248.9690000000001</v>
      </c>
    </row>
    <row r="761" spans="1:13">
      <c r="A761" s="2">
        <v>27671</v>
      </c>
      <c r="B761" s="2" t="s">
        <v>7637</v>
      </c>
      <c r="C761" s="62" t="s">
        <v>6392</v>
      </c>
      <c r="D761" s="2" t="s">
        <v>6301</v>
      </c>
      <c r="E761" s="2" t="s">
        <v>7102</v>
      </c>
      <c r="F761" s="2" t="s">
        <v>7639</v>
      </c>
      <c r="G761" s="2"/>
      <c r="H761" s="13">
        <v>29458</v>
      </c>
      <c r="I761" s="13">
        <f t="shared" si="52"/>
        <v>16997.266</v>
      </c>
      <c r="J761" s="13">
        <v>28605</v>
      </c>
      <c r="K761" s="13">
        <f t="shared" si="53"/>
        <v>16505.084999999999</v>
      </c>
      <c r="L761" s="13">
        <v>28315</v>
      </c>
      <c r="M761" s="13">
        <f t="shared" si="54"/>
        <v>16337.754999999999</v>
      </c>
    </row>
    <row r="762" spans="1:13">
      <c r="A762" s="2">
        <v>27672</v>
      </c>
      <c r="B762" s="2" t="s">
        <v>7637</v>
      </c>
      <c r="C762" s="62" t="s">
        <v>6392</v>
      </c>
      <c r="D762" s="2" t="s">
        <v>7093</v>
      </c>
      <c r="E762" s="2" t="s">
        <v>7103</v>
      </c>
      <c r="F762" s="2" t="s">
        <v>7639</v>
      </c>
      <c r="G762" s="2" t="s">
        <v>7644</v>
      </c>
      <c r="H762" s="13">
        <v>8684</v>
      </c>
      <c r="I762" s="13">
        <f t="shared" si="52"/>
        <v>5010.6679999999997</v>
      </c>
      <c r="J762" s="13">
        <v>7624</v>
      </c>
      <c r="K762" s="13">
        <f t="shared" si="53"/>
        <v>4399.0479999999998</v>
      </c>
      <c r="L762" s="13">
        <v>10931</v>
      </c>
      <c r="M762" s="13">
        <f t="shared" si="54"/>
        <v>6307.1869999999999</v>
      </c>
    </row>
    <row r="763" spans="1:13">
      <c r="A763" s="2">
        <v>27673</v>
      </c>
      <c r="B763" s="2" t="s">
        <v>7637</v>
      </c>
      <c r="C763" s="62" t="s">
        <v>6392</v>
      </c>
      <c r="D763" s="2" t="s">
        <v>6302</v>
      </c>
      <c r="E763" s="2" t="s">
        <v>7104</v>
      </c>
      <c r="F763" s="2" t="s">
        <v>5321</v>
      </c>
      <c r="G763" s="2"/>
      <c r="H763" s="13">
        <v>3697</v>
      </c>
      <c r="I763" s="13">
        <f t="shared" si="52"/>
        <v>2133.1689999999999</v>
      </c>
      <c r="J763" s="13">
        <v>2937</v>
      </c>
      <c r="K763" s="13">
        <f t="shared" si="53"/>
        <v>1694.6489999999999</v>
      </c>
      <c r="L763" s="13">
        <v>4497</v>
      </c>
      <c r="M763" s="13">
        <f t="shared" si="54"/>
        <v>2594.7689999999998</v>
      </c>
    </row>
    <row r="764" spans="1:13">
      <c r="A764" s="2">
        <v>27800</v>
      </c>
      <c r="B764" s="2" t="s">
        <v>7637</v>
      </c>
      <c r="C764" s="62" t="s">
        <v>6392</v>
      </c>
      <c r="D764" s="2" t="s">
        <v>6303</v>
      </c>
      <c r="E764" s="2" t="s">
        <v>7105</v>
      </c>
      <c r="F764" s="2" t="s">
        <v>7742</v>
      </c>
      <c r="G764" s="2" t="s">
        <v>7733</v>
      </c>
      <c r="H764" s="13">
        <v>20342</v>
      </c>
      <c r="I764" s="13">
        <f t="shared" si="52"/>
        <v>11737.333999999999</v>
      </c>
      <c r="J764" s="13">
        <v>20197</v>
      </c>
      <c r="K764" s="13">
        <f t="shared" si="53"/>
        <v>11653.669</v>
      </c>
      <c r="L764" s="13">
        <v>17439</v>
      </c>
      <c r="M764" s="13">
        <f t="shared" si="54"/>
        <v>10062.303</v>
      </c>
    </row>
    <row r="765" spans="1:13">
      <c r="A765" s="2">
        <v>27804</v>
      </c>
      <c r="B765" s="2" t="s">
        <v>5287</v>
      </c>
      <c r="C765" s="62" t="s">
        <v>6392</v>
      </c>
      <c r="D765" s="2" t="s">
        <v>6304</v>
      </c>
      <c r="E765" s="2" t="s">
        <v>7106</v>
      </c>
      <c r="F765" s="2" t="s">
        <v>5300</v>
      </c>
      <c r="G765" s="2" t="s">
        <v>7733</v>
      </c>
      <c r="H765" s="13">
        <v>2051</v>
      </c>
      <c r="I765" s="13">
        <f t="shared" si="52"/>
        <v>1183.4269999999999</v>
      </c>
      <c r="J765" s="13">
        <v>1076</v>
      </c>
      <c r="K765" s="13">
        <f t="shared" si="53"/>
        <v>620.85199999999998</v>
      </c>
      <c r="L765" s="13">
        <v>1476</v>
      </c>
      <c r="M765" s="13">
        <f t="shared" si="54"/>
        <v>851.65199999999993</v>
      </c>
    </row>
    <row r="766" spans="1:13">
      <c r="A766" s="2">
        <v>27813</v>
      </c>
      <c r="B766" s="2" t="s">
        <v>7637</v>
      </c>
      <c r="C766" s="62" t="s">
        <v>6392</v>
      </c>
      <c r="D766" s="2" t="s">
        <v>6305</v>
      </c>
      <c r="E766" s="2" t="s">
        <v>7107</v>
      </c>
      <c r="F766" s="2" t="s">
        <v>7639</v>
      </c>
      <c r="G766" s="2" t="s">
        <v>7644</v>
      </c>
      <c r="H766" s="13">
        <v>366</v>
      </c>
      <c r="I766" s="13">
        <f t="shared" si="52"/>
        <v>211.18199999999999</v>
      </c>
      <c r="J766" s="13">
        <v>365</v>
      </c>
      <c r="K766" s="13">
        <f t="shared" si="53"/>
        <v>210.60499999999999</v>
      </c>
      <c r="L766" s="13">
        <v>377</v>
      </c>
      <c r="M766" s="13">
        <f t="shared" si="54"/>
        <v>217.529</v>
      </c>
    </row>
    <row r="767" spans="1:13">
      <c r="A767" s="2">
        <v>27814</v>
      </c>
      <c r="B767" s="2" t="s">
        <v>7637</v>
      </c>
      <c r="C767" s="62" t="s">
        <v>6392</v>
      </c>
      <c r="D767" s="2" t="s">
        <v>6306</v>
      </c>
      <c r="E767" s="2" t="s">
        <v>7108</v>
      </c>
      <c r="F767" s="2" t="s">
        <v>7639</v>
      </c>
      <c r="G767" s="2" t="s">
        <v>7644</v>
      </c>
      <c r="H767" s="13">
        <v>1090</v>
      </c>
      <c r="I767" s="13">
        <f t="shared" si="52"/>
        <v>628.92999999999995</v>
      </c>
      <c r="J767" s="13">
        <v>1086</v>
      </c>
      <c r="K767" s="13">
        <f t="shared" si="53"/>
        <v>626.62199999999996</v>
      </c>
      <c r="L767" s="13">
        <v>1123</v>
      </c>
      <c r="M767" s="13">
        <f t="shared" si="54"/>
        <v>647.971</v>
      </c>
    </row>
    <row r="768" spans="1:13">
      <c r="A768" s="2">
        <v>27815</v>
      </c>
      <c r="B768" s="2" t="s">
        <v>7637</v>
      </c>
      <c r="C768" s="62" t="s">
        <v>6392</v>
      </c>
      <c r="D768" s="2" t="s">
        <v>6307</v>
      </c>
      <c r="E768" s="2" t="s">
        <v>7109</v>
      </c>
      <c r="F768" s="2" t="s">
        <v>7639</v>
      </c>
      <c r="G768" s="2" t="s">
        <v>7644</v>
      </c>
      <c r="H768" s="13">
        <v>985</v>
      </c>
      <c r="I768" s="13">
        <f t="shared" si="52"/>
        <v>568.34499999999991</v>
      </c>
      <c r="J768" s="13">
        <v>982</v>
      </c>
      <c r="K768" s="13">
        <f t="shared" si="53"/>
        <v>566.61399999999992</v>
      </c>
      <c r="L768" s="13">
        <v>1015</v>
      </c>
      <c r="M768" s="13">
        <f t="shared" si="54"/>
        <v>585.65499999999997</v>
      </c>
    </row>
    <row r="769" spans="1:13">
      <c r="A769" s="2">
        <v>27827</v>
      </c>
      <c r="B769" s="2" t="s">
        <v>7643</v>
      </c>
      <c r="C769" s="62" t="s">
        <v>6392</v>
      </c>
      <c r="D769" s="2" t="s">
        <v>6308</v>
      </c>
      <c r="E769" s="2" t="s">
        <v>7111</v>
      </c>
      <c r="F769" s="2" t="s">
        <v>5321</v>
      </c>
      <c r="G769" s="2" t="s">
        <v>7644</v>
      </c>
      <c r="H769" s="13">
        <v>662</v>
      </c>
      <c r="I769" s="13">
        <f t="shared" si="52"/>
        <v>381.97399999999999</v>
      </c>
      <c r="J769" s="13">
        <v>658</v>
      </c>
      <c r="K769" s="13">
        <f t="shared" si="53"/>
        <v>379.666</v>
      </c>
      <c r="L769" s="13">
        <v>639</v>
      </c>
      <c r="M769" s="13">
        <f t="shared" si="54"/>
        <v>368.70299999999997</v>
      </c>
    </row>
    <row r="770" spans="1:13">
      <c r="A770" s="2">
        <v>27882</v>
      </c>
      <c r="B770" s="2" t="s">
        <v>7637</v>
      </c>
      <c r="C770" s="62" t="s">
        <v>6392</v>
      </c>
      <c r="D770" s="2" t="s">
        <v>5435</v>
      </c>
      <c r="E770" s="2" t="s">
        <v>7112</v>
      </c>
      <c r="F770" s="2" t="s">
        <v>5321</v>
      </c>
      <c r="G770" s="2"/>
      <c r="H770" s="13">
        <v>4430</v>
      </c>
      <c r="I770" s="13">
        <f t="shared" si="52"/>
        <v>2556.1099999999997</v>
      </c>
      <c r="J770" s="13">
        <v>3864</v>
      </c>
      <c r="K770" s="13">
        <f t="shared" si="53"/>
        <v>2229.5279999999998</v>
      </c>
      <c r="L770" s="13">
        <v>3366</v>
      </c>
      <c r="M770" s="13">
        <f t="shared" si="54"/>
        <v>1942.1819999999998</v>
      </c>
    </row>
    <row r="771" spans="1:13">
      <c r="A771" s="2">
        <v>27962</v>
      </c>
      <c r="B771" s="2"/>
      <c r="C771" s="62" t="s">
        <v>6392</v>
      </c>
      <c r="D771" s="2" t="s">
        <v>6311</v>
      </c>
      <c r="E771" s="2" t="s">
        <v>7113</v>
      </c>
      <c r="F771" s="2" t="s">
        <v>7639</v>
      </c>
      <c r="G771" s="2" t="s">
        <v>7644</v>
      </c>
      <c r="H771" s="13">
        <v>429</v>
      </c>
      <c r="I771" s="13">
        <f t="shared" si="52"/>
        <v>247.53299999999999</v>
      </c>
      <c r="J771" s="13">
        <v>428</v>
      </c>
      <c r="K771" s="13">
        <f t="shared" si="53"/>
        <v>246.95599999999999</v>
      </c>
      <c r="L771" s="13">
        <v>442</v>
      </c>
      <c r="M771" s="13">
        <f t="shared" si="54"/>
        <v>255.03399999999999</v>
      </c>
    </row>
    <row r="772" spans="1:13">
      <c r="A772" s="2">
        <v>27963</v>
      </c>
      <c r="B772" s="2"/>
      <c r="C772" s="62" t="s">
        <v>6392</v>
      </c>
      <c r="D772" s="2" t="s">
        <v>6312</v>
      </c>
      <c r="E772" s="2" t="s">
        <v>7114</v>
      </c>
      <c r="F772" s="2" t="s">
        <v>7639</v>
      </c>
      <c r="G772" s="2" t="s">
        <v>7644</v>
      </c>
      <c r="H772" s="13">
        <v>42642</v>
      </c>
      <c r="I772" s="13">
        <f t="shared" si="52"/>
        <v>24604.433999999997</v>
      </c>
      <c r="J772" s="13">
        <v>42519</v>
      </c>
      <c r="K772" s="13">
        <f t="shared" si="53"/>
        <v>24533.463</v>
      </c>
      <c r="L772" s="13">
        <v>43972</v>
      </c>
      <c r="M772" s="13">
        <f t="shared" si="54"/>
        <v>25371.843999999997</v>
      </c>
    </row>
    <row r="773" spans="1:13">
      <c r="A773" s="2">
        <v>27964</v>
      </c>
      <c r="B773" s="2"/>
      <c r="C773" s="62" t="s">
        <v>6392</v>
      </c>
      <c r="D773" s="2" t="s">
        <v>6313</v>
      </c>
      <c r="E773" s="2" t="s">
        <v>7115</v>
      </c>
      <c r="F773" s="2" t="s">
        <v>7639</v>
      </c>
      <c r="G773" s="2" t="s">
        <v>7644</v>
      </c>
      <c r="H773" s="13">
        <v>312</v>
      </c>
      <c r="I773" s="13">
        <f t="shared" si="52"/>
        <v>180.024</v>
      </c>
      <c r="J773" s="13">
        <v>311</v>
      </c>
      <c r="K773" s="13">
        <f t="shared" si="53"/>
        <v>179.44699999999997</v>
      </c>
      <c r="L773" s="13">
        <v>322</v>
      </c>
      <c r="M773" s="13">
        <f t="shared" si="54"/>
        <v>185.79399999999998</v>
      </c>
    </row>
    <row r="774" spans="1:13">
      <c r="A774" s="2">
        <v>27965</v>
      </c>
      <c r="B774" s="2"/>
      <c r="C774" s="62" t="s">
        <v>6392</v>
      </c>
      <c r="D774" s="2" t="s">
        <v>6314</v>
      </c>
      <c r="E774" s="2" t="s">
        <v>7116</v>
      </c>
      <c r="F774" s="2" t="s">
        <v>7639</v>
      </c>
      <c r="G774" s="2" t="s">
        <v>7644</v>
      </c>
      <c r="H774" s="13">
        <v>380</v>
      </c>
      <c r="I774" s="13">
        <f t="shared" si="52"/>
        <v>219.26</v>
      </c>
      <c r="J774" s="13">
        <v>379</v>
      </c>
      <c r="K774" s="13">
        <f t="shared" si="53"/>
        <v>218.68299999999999</v>
      </c>
      <c r="L774" s="13">
        <v>392</v>
      </c>
      <c r="M774" s="13">
        <f t="shared" si="54"/>
        <v>226.18399999999997</v>
      </c>
    </row>
    <row r="775" spans="1:13">
      <c r="A775" s="2">
        <v>27975</v>
      </c>
      <c r="B775" s="2" t="s">
        <v>7637</v>
      </c>
      <c r="C775" s="62" t="s">
        <v>6392</v>
      </c>
      <c r="D775" s="2" t="s">
        <v>7690</v>
      </c>
      <c r="E775" s="2" t="s">
        <v>7117</v>
      </c>
      <c r="F775" s="2" t="s">
        <v>7639</v>
      </c>
      <c r="G775" s="2"/>
      <c r="H775" s="13">
        <v>1205</v>
      </c>
      <c r="I775" s="13">
        <f t="shared" si="52"/>
        <v>695.28499999999997</v>
      </c>
      <c r="J775" s="13">
        <v>1450</v>
      </c>
      <c r="K775" s="13">
        <f t="shared" si="53"/>
        <v>836.65</v>
      </c>
      <c r="L775" s="13">
        <v>1478</v>
      </c>
      <c r="M775" s="13">
        <f t="shared" si="54"/>
        <v>852.80599999999993</v>
      </c>
    </row>
    <row r="776" spans="1:13">
      <c r="A776" s="2">
        <v>28030</v>
      </c>
      <c r="B776" s="2" t="s">
        <v>7637</v>
      </c>
      <c r="C776" s="62" t="s">
        <v>6392</v>
      </c>
      <c r="D776" s="2" t="s">
        <v>6315</v>
      </c>
      <c r="E776" s="2" t="s">
        <v>7118</v>
      </c>
      <c r="F776" s="2" t="s">
        <v>7639</v>
      </c>
      <c r="G776" s="2" t="s">
        <v>7733</v>
      </c>
      <c r="H776" s="13">
        <v>11216</v>
      </c>
      <c r="I776" s="13">
        <f t="shared" si="52"/>
        <v>6471.6319999999996</v>
      </c>
      <c r="J776" s="13">
        <v>10764</v>
      </c>
      <c r="K776" s="13">
        <f t="shared" si="53"/>
        <v>6210.8279999999995</v>
      </c>
      <c r="L776" s="13">
        <v>12116</v>
      </c>
      <c r="M776" s="13">
        <f t="shared" si="54"/>
        <v>6990.9319999999998</v>
      </c>
    </row>
    <row r="777" spans="1:13">
      <c r="A777" s="2">
        <v>28042</v>
      </c>
      <c r="B777" s="2" t="s">
        <v>7637</v>
      </c>
      <c r="C777" s="62" t="s">
        <v>6392</v>
      </c>
      <c r="D777" s="2" t="s">
        <v>6316</v>
      </c>
      <c r="E777" s="2" t="s">
        <v>7119</v>
      </c>
      <c r="F777" s="2" t="s">
        <v>7742</v>
      </c>
      <c r="G777" s="2" t="s">
        <v>7204</v>
      </c>
      <c r="H777" s="13">
        <v>40</v>
      </c>
      <c r="I777" s="13">
        <f t="shared" si="52"/>
        <v>23.08</v>
      </c>
      <c r="J777" s="13">
        <v>40</v>
      </c>
      <c r="K777" s="13">
        <f t="shared" si="53"/>
        <v>23.08</v>
      </c>
      <c r="L777" s="13">
        <v>38</v>
      </c>
      <c r="M777" s="13">
        <f t="shared" si="54"/>
        <v>21.925999999999998</v>
      </c>
    </row>
    <row r="778" spans="1:13">
      <c r="A778" s="2">
        <v>28043</v>
      </c>
      <c r="B778" s="2" t="s">
        <v>7637</v>
      </c>
      <c r="C778" s="62" t="s">
        <v>6392</v>
      </c>
      <c r="D778" s="2" t="s">
        <v>7690</v>
      </c>
      <c r="E778" s="2" t="s">
        <v>7120</v>
      </c>
      <c r="F778" s="2" t="s">
        <v>7639</v>
      </c>
      <c r="G778" s="2"/>
      <c r="H778" s="13">
        <v>361</v>
      </c>
      <c r="I778" s="13">
        <f t="shared" si="52"/>
        <v>208.297</v>
      </c>
      <c r="J778" s="13">
        <v>370</v>
      </c>
      <c r="K778" s="13">
        <f t="shared" si="53"/>
        <v>213.48999999999998</v>
      </c>
      <c r="L778" s="13">
        <v>251</v>
      </c>
      <c r="M778" s="13">
        <f t="shared" si="54"/>
        <v>144.827</v>
      </c>
    </row>
    <row r="779" spans="1:13">
      <c r="A779" s="2">
        <v>28046</v>
      </c>
      <c r="B779" s="2" t="s">
        <v>7637</v>
      </c>
      <c r="C779" s="62" t="s">
        <v>6392</v>
      </c>
      <c r="D779" s="2" t="s">
        <v>7093</v>
      </c>
      <c r="E779" s="2" t="s">
        <v>7122</v>
      </c>
      <c r="F779" s="2" t="s">
        <v>7639</v>
      </c>
      <c r="G779" s="2" t="s">
        <v>7644</v>
      </c>
      <c r="H779" s="13"/>
      <c r="I779" s="13">
        <f t="shared" si="52"/>
        <v>0</v>
      </c>
      <c r="J779" s="13">
        <v>1</v>
      </c>
      <c r="K779" s="13">
        <f t="shared" si="53"/>
        <v>0.57699999999999996</v>
      </c>
      <c r="L779" s="13">
        <v>1</v>
      </c>
      <c r="M779" s="13">
        <f t="shared" si="54"/>
        <v>0.57699999999999996</v>
      </c>
    </row>
    <row r="780" spans="1:13">
      <c r="A780" s="2">
        <v>28077</v>
      </c>
      <c r="B780" s="2" t="s">
        <v>7643</v>
      </c>
      <c r="C780" s="62" t="s">
        <v>6392</v>
      </c>
      <c r="D780" s="2" t="s">
        <v>6318</v>
      </c>
      <c r="E780" s="2" t="s">
        <v>7123</v>
      </c>
      <c r="F780" s="2" t="s">
        <v>5300</v>
      </c>
      <c r="G780" s="2" t="s">
        <v>7644</v>
      </c>
      <c r="H780" s="13"/>
      <c r="I780" s="13">
        <f t="shared" si="52"/>
        <v>0</v>
      </c>
      <c r="J780" s="13">
        <v>2</v>
      </c>
      <c r="K780" s="13">
        <f t="shared" si="53"/>
        <v>1.1539999999999999</v>
      </c>
      <c r="L780" s="13">
        <v>1</v>
      </c>
      <c r="M780" s="13">
        <f t="shared" si="54"/>
        <v>0.57699999999999996</v>
      </c>
    </row>
    <row r="781" spans="1:13">
      <c r="A781" s="2">
        <v>28082</v>
      </c>
      <c r="B781" s="2" t="s">
        <v>7637</v>
      </c>
      <c r="C781" s="62" t="s">
        <v>6392</v>
      </c>
      <c r="D781" s="2" t="s">
        <v>6319</v>
      </c>
      <c r="E781" s="2" t="s">
        <v>6447</v>
      </c>
      <c r="F781" s="2" t="s">
        <v>7639</v>
      </c>
      <c r="G781" s="2" t="s">
        <v>7241</v>
      </c>
      <c r="H781" s="13">
        <v>51842</v>
      </c>
      <c r="I781" s="13">
        <f t="shared" si="52"/>
        <v>29912.833999999999</v>
      </c>
      <c r="J781" s="13">
        <v>45743</v>
      </c>
      <c r="K781" s="13">
        <f t="shared" si="53"/>
        <v>26393.710999999999</v>
      </c>
      <c r="L781" s="13">
        <v>55146</v>
      </c>
      <c r="M781" s="13">
        <f t="shared" si="54"/>
        <v>31819.241999999998</v>
      </c>
    </row>
    <row r="782" spans="1:13">
      <c r="A782" s="2">
        <v>28093</v>
      </c>
      <c r="B782" s="2" t="s">
        <v>7643</v>
      </c>
      <c r="C782" s="62" t="s">
        <v>6392</v>
      </c>
      <c r="D782" s="2" t="s">
        <v>6320</v>
      </c>
      <c r="E782" s="2" t="s">
        <v>7124</v>
      </c>
      <c r="F782" s="2" t="s">
        <v>5321</v>
      </c>
      <c r="G782" s="2" t="s">
        <v>7644</v>
      </c>
      <c r="H782" s="13">
        <v>58</v>
      </c>
      <c r="I782" s="13">
        <f t="shared" si="52"/>
        <v>33.465999999999994</v>
      </c>
      <c r="J782" s="13">
        <v>56</v>
      </c>
      <c r="K782" s="13">
        <f t="shared" si="53"/>
        <v>32.311999999999998</v>
      </c>
      <c r="L782" s="13">
        <v>54</v>
      </c>
      <c r="M782" s="13">
        <f t="shared" si="54"/>
        <v>31.157999999999998</v>
      </c>
    </row>
    <row r="783" spans="1:13">
      <c r="A783" s="2">
        <v>28114</v>
      </c>
      <c r="B783" s="2" t="s">
        <v>5518</v>
      </c>
      <c r="C783" s="62" t="s">
        <v>6392</v>
      </c>
      <c r="D783" s="2" t="s">
        <v>6323</v>
      </c>
      <c r="E783" s="2" t="s">
        <v>7127</v>
      </c>
      <c r="F783" s="2" t="s">
        <v>7639</v>
      </c>
      <c r="G783" s="2"/>
      <c r="H783" s="13">
        <v>48320</v>
      </c>
      <c r="I783" s="13">
        <f t="shared" si="52"/>
        <v>27880.639999999999</v>
      </c>
      <c r="J783" s="13">
        <v>50260</v>
      </c>
      <c r="K783" s="13">
        <f t="shared" si="53"/>
        <v>29000.019999999997</v>
      </c>
      <c r="L783" s="13">
        <v>47360</v>
      </c>
      <c r="M783" s="13">
        <f t="shared" si="54"/>
        <v>27326.719999999998</v>
      </c>
    </row>
    <row r="784" spans="1:13">
      <c r="A784" s="2">
        <v>28162</v>
      </c>
      <c r="B784" s="2" t="s">
        <v>7637</v>
      </c>
      <c r="C784" s="62" t="s">
        <v>6392</v>
      </c>
      <c r="D784" s="2" t="s">
        <v>6325</v>
      </c>
      <c r="E784" s="2" t="s">
        <v>7129</v>
      </c>
      <c r="F784" s="2" t="s">
        <v>7639</v>
      </c>
      <c r="G784" s="2" t="s">
        <v>7644</v>
      </c>
      <c r="H784" s="13">
        <v>197</v>
      </c>
      <c r="I784" s="13">
        <f t="shared" si="52"/>
        <v>113.669</v>
      </c>
      <c r="J784" s="13">
        <v>133</v>
      </c>
      <c r="K784" s="13">
        <f t="shared" si="53"/>
        <v>76.741</v>
      </c>
      <c r="L784" s="13">
        <v>138</v>
      </c>
      <c r="M784" s="13">
        <f t="shared" si="54"/>
        <v>79.625999999999991</v>
      </c>
    </row>
    <row r="785" spans="1:13">
      <c r="A785" s="2">
        <v>28164</v>
      </c>
      <c r="B785" s="2" t="s">
        <v>7637</v>
      </c>
      <c r="C785" s="62" t="s">
        <v>6392</v>
      </c>
      <c r="D785" s="2" t="s">
        <v>5272</v>
      </c>
      <c r="E785" s="2" t="s">
        <v>6822</v>
      </c>
      <c r="F785" s="2" t="s">
        <v>5300</v>
      </c>
      <c r="G785" s="2"/>
      <c r="H785" s="13">
        <v>24783</v>
      </c>
      <c r="I785" s="13">
        <f t="shared" si="52"/>
        <v>14299.790999999999</v>
      </c>
      <c r="J785" s="13">
        <v>23996</v>
      </c>
      <c r="K785" s="13">
        <f t="shared" si="53"/>
        <v>13845.691999999999</v>
      </c>
      <c r="L785" s="13">
        <v>24191</v>
      </c>
      <c r="M785" s="13">
        <f t="shared" si="54"/>
        <v>13958.206999999999</v>
      </c>
    </row>
    <row r="786" spans="1:13">
      <c r="A786" s="2">
        <v>28167</v>
      </c>
      <c r="B786" s="2" t="s">
        <v>7643</v>
      </c>
      <c r="C786" s="62" t="s">
        <v>6392</v>
      </c>
      <c r="D786" s="2" t="s">
        <v>6326</v>
      </c>
      <c r="E786" s="2" t="s">
        <v>7130</v>
      </c>
      <c r="F786" s="2" t="s">
        <v>5321</v>
      </c>
      <c r="G786" s="2" t="s">
        <v>7644</v>
      </c>
      <c r="H786" s="13">
        <v>53</v>
      </c>
      <c r="I786" s="13">
        <f t="shared" si="52"/>
        <v>30.580999999999996</v>
      </c>
      <c r="J786" s="13">
        <v>88</v>
      </c>
      <c r="K786" s="13">
        <f t="shared" si="53"/>
        <v>50.775999999999996</v>
      </c>
      <c r="L786" s="13">
        <v>330</v>
      </c>
      <c r="M786" s="13">
        <f t="shared" si="54"/>
        <v>190.41</v>
      </c>
    </row>
    <row r="787" spans="1:13">
      <c r="A787" s="2">
        <v>28217</v>
      </c>
      <c r="B787" s="2" t="s">
        <v>7637</v>
      </c>
      <c r="C787" s="62" t="s">
        <v>6392</v>
      </c>
      <c r="D787" s="2" t="s">
        <v>7690</v>
      </c>
      <c r="E787" s="2" t="s">
        <v>7132</v>
      </c>
      <c r="F787" s="2" t="s">
        <v>5331</v>
      </c>
      <c r="G787" s="2"/>
      <c r="H787" s="13">
        <v>369</v>
      </c>
      <c r="I787" s="13">
        <f t="shared" si="52"/>
        <v>212.91299999999998</v>
      </c>
      <c r="J787" s="13">
        <v>372</v>
      </c>
      <c r="K787" s="13">
        <f t="shared" si="53"/>
        <v>214.64399999999998</v>
      </c>
      <c r="L787" s="13">
        <v>372</v>
      </c>
      <c r="M787" s="13">
        <f t="shared" si="54"/>
        <v>214.64399999999998</v>
      </c>
    </row>
    <row r="788" spans="1:13">
      <c r="A788" s="2">
        <v>28262</v>
      </c>
      <c r="B788" s="2" t="s">
        <v>7637</v>
      </c>
      <c r="C788" s="62" t="s">
        <v>6392</v>
      </c>
      <c r="D788" s="2" t="s">
        <v>7690</v>
      </c>
      <c r="E788" s="2" t="s">
        <v>7134</v>
      </c>
      <c r="F788" s="2" t="s">
        <v>7639</v>
      </c>
      <c r="G788" s="2"/>
      <c r="H788" s="13">
        <v>297</v>
      </c>
      <c r="I788" s="13">
        <f t="shared" si="52"/>
        <v>171.369</v>
      </c>
      <c r="J788" s="13">
        <v>242</v>
      </c>
      <c r="K788" s="13">
        <f t="shared" si="53"/>
        <v>139.63399999999999</v>
      </c>
      <c r="L788" s="13">
        <v>22</v>
      </c>
      <c r="M788" s="13">
        <f t="shared" si="54"/>
        <v>12.693999999999999</v>
      </c>
    </row>
    <row r="789" spans="1:13">
      <c r="A789" s="2">
        <v>28362</v>
      </c>
      <c r="B789" s="2" t="s">
        <v>7637</v>
      </c>
      <c r="C789" s="62" t="s">
        <v>6392</v>
      </c>
      <c r="D789" s="2" t="s">
        <v>6328</v>
      </c>
      <c r="E789" s="2" t="s">
        <v>7136</v>
      </c>
      <c r="F789" s="2" t="s">
        <v>5321</v>
      </c>
      <c r="G789" s="2"/>
      <c r="H789" s="13">
        <v>9237</v>
      </c>
      <c r="I789" s="13">
        <f t="shared" si="52"/>
        <v>5329.7489999999998</v>
      </c>
      <c r="J789" s="13">
        <v>6787</v>
      </c>
      <c r="K789" s="13">
        <f t="shared" si="53"/>
        <v>3916.0989999999997</v>
      </c>
      <c r="L789" s="13">
        <v>7415</v>
      </c>
      <c r="M789" s="13">
        <f t="shared" si="54"/>
        <v>4278.4549999999999</v>
      </c>
    </row>
    <row r="790" spans="1:13">
      <c r="A790" s="2">
        <v>28422</v>
      </c>
      <c r="B790" s="2" t="s">
        <v>7637</v>
      </c>
      <c r="C790" s="62" t="s">
        <v>6392</v>
      </c>
      <c r="D790" s="2" t="s">
        <v>7690</v>
      </c>
      <c r="E790" s="2" t="s">
        <v>7138</v>
      </c>
      <c r="F790" s="2" t="s">
        <v>7639</v>
      </c>
      <c r="G790" s="2"/>
      <c r="H790" s="13">
        <v>346</v>
      </c>
      <c r="I790" s="13">
        <f t="shared" si="52"/>
        <v>199.642</v>
      </c>
      <c r="J790" s="13">
        <v>380</v>
      </c>
      <c r="K790" s="13">
        <f t="shared" si="53"/>
        <v>219.26</v>
      </c>
      <c r="L790" s="13">
        <v>363</v>
      </c>
      <c r="M790" s="13">
        <f t="shared" si="54"/>
        <v>209.45099999999999</v>
      </c>
    </row>
    <row r="791" spans="1:13">
      <c r="A791" s="2">
        <v>28627</v>
      </c>
      <c r="B791" s="2" t="s">
        <v>6330</v>
      </c>
      <c r="C791" s="62" t="s">
        <v>6392</v>
      </c>
      <c r="D791" s="2" t="s">
        <v>6331</v>
      </c>
      <c r="E791" s="2" t="s">
        <v>7139</v>
      </c>
      <c r="F791" s="2" t="s">
        <v>5331</v>
      </c>
      <c r="G791" s="2" t="s">
        <v>7644</v>
      </c>
      <c r="H791" s="13">
        <v>4041</v>
      </c>
      <c r="I791" s="13">
        <f t="shared" ref="I791:I830" si="55">H791*0.577</f>
        <v>2331.6569999999997</v>
      </c>
      <c r="J791" s="13">
        <v>27245</v>
      </c>
      <c r="K791" s="13">
        <f t="shared" ref="K791:K830" si="56">J791*0.577</f>
        <v>15720.364999999998</v>
      </c>
      <c r="L791" s="13">
        <v>18723</v>
      </c>
      <c r="M791" s="13">
        <f t="shared" ref="M791:M830" si="57">L791*0.577</f>
        <v>10803.170999999998</v>
      </c>
    </row>
    <row r="792" spans="1:13">
      <c r="A792" s="2">
        <v>28644</v>
      </c>
      <c r="B792" s="2"/>
      <c r="C792" s="62" t="s">
        <v>6392</v>
      </c>
      <c r="D792" s="2" t="s">
        <v>6332</v>
      </c>
      <c r="E792" s="2" t="s">
        <v>7140</v>
      </c>
      <c r="F792" s="2" t="s">
        <v>7742</v>
      </c>
      <c r="G792" s="2"/>
      <c r="H792" s="13"/>
      <c r="I792" s="13">
        <f t="shared" si="55"/>
        <v>0</v>
      </c>
      <c r="J792" s="13">
        <v>2644</v>
      </c>
      <c r="K792" s="13">
        <f t="shared" si="56"/>
        <v>1525.588</v>
      </c>
      <c r="L792" s="13"/>
      <c r="M792" s="13">
        <f t="shared" si="57"/>
        <v>0</v>
      </c>
    </row>
    <row r="793" spans="1:13">
      <c r="A793" s="2">
        <v>28672</v>
      </c>
      <c r="B793" s="2" t="s">
        <v>7637</v>
      </c>
      <c r="C793" s="62" t="s">
        <v>6392</v>
      </c>
      <c r="D793" s="2" t="s">
        <v>6333</v>
      </c>
      <c r="E793" s="2" t="s">
        <v>7141</v>
      </c>
      <c r="F793" s="2" t="s">
        <v>5268</v>
      </c>
      <c r="G793" s="2" t="s">
        <v>7644</v>
      </c>
      <c r="H793" s="13"/>
      <c r="I793" s="13">
        <f t="shared" si="55"/>
        <v>0</v>
      </c>
      <c r="J793" s="13">
        <v>616</v>
      </c>
      <c r="K793" s="13">
        <f t="shared" si="56"/>
        <v>355.43199999999996</v>
      </c>
      <c r="L793" s="13">
        <v>616</v>
      </c>
      <c r="M793" s="13">
        <f t="shared" si="57"/>
        <v>355.43199999999996</v>
      </c>
    </row>
    <row r="794" spans="1:13">
      <c r="A794" s="2">
        <v>28744</v>
      </c>
      <c r="B794" s="2" t="s">
        <v>7637</v>
      </c>
      <c r="C794" s="62" t="s">
        <v>6392</v>
      </c>
      <c r="D794" s="2" t="s">
        <v>6334</v>
      </c>
      <c r="E794" s="2" t="s">
        <v>7142</v>
      </c>
      <c r="F794" s="2" t="s">
        <v>5321</v>
      </c>
      <c r="G794" s="2" t="s">
        <v>7263</v>
      </c>
      <c r="H794" s="13">
        <v>2262</v>
      </c>
      <c r="I794" s="13">
        <f t="shared" si="55"/>
        <v>1305.174</v>
      </c>
      <c r="J794" s="13">
        <v>1616</v>
      </c>
      <c r="K794" s="13">
        <f t="shared" si="56"/>
        <v>932.4319999999999</v>
      </c>
      <c r="L794" s="13">
        <v>1544</v>
      </c>
      <c r="M794" s="13">
        <f t="shared" si="57"/>
        <v>890.88799999999992</v>
      </c>
    </row>
    <row r="795" spans="1:13">
      <c r="A795" s="2">
        <v>28763</v>
      </c>
      <c r="B795" s="2"/>
      <c r="C795" s="62" t="s">
        <v>6392</v>
      </c>
      <c r="D795" s="2" t="s">
        <v>6335</v>
      </c>
      <c r="E795" s="2" t="s">
        <v>7143</v>
      </c>
      <c r="F795" s="2" t="s">
        <v>5331</v>
      </c>
      <c r="G795" s="2" t="s">
        <v>7678</v>
      </c>
      <c r="H795" s="13"/>
      <c r="I795" s="13">
        <f t="shared" si="55"/>
        <v>0</v>
      </c>
      <c r="J795" s="13">
        <v>264</v>
      </c>
      <c r="K795" s="13">
        <f t="shared" si="56"/>
        <v>152.32799999999997</v>
      </c>
      <c r="L795" s="13">
        <v>219</v>
      </c>
      <c r="M795" s="13">
        <f t="shared" si="57"/>
        <v>126.36299999999999</v>
      </c>
    </row>
    <row r="796" spans="1:13">
      <c r="A796" s="2">
        <v>28764</v>
      </c>
      <c r="B796" s="2"/>
      <c r="C796" s="62" t="s">
        <v>6392</v>
      </c>
      <c r="D796" s="2" t="s">
        <v>6335</v>
      </c>
      <c r="E796" s="2" t="s">
        <v>7144</v>
      </c>
      <c r="F796" s="2" t="s">
        <v>5331</v>
      </c>
      <c r="G796" s="2" t="s">
        <v>7678</v>
      </c>
      <c r="H796" s="13"/>
      <c r="I796" s="13">
        <f t="shared" si="55"/>
        <v>0</v>
      </c>
      <c r="J796" s="13">
        <v>264</v>
      </c>
      <c r="K796" s="13">
        <f t="shared" si="56"/>
        <v>152.32799999999997</v>
      </c>
      <c r="L796" s="13">
        <v>219</v>
      </c>
      <c r="M796" s="13">
        <f t="shared" si="57"/>
        <v>126.36299999999999</v>
      </c>
    </row>
    <row r="797" spans="1:13">
      <c r="A797" s="2">
        <v>28765</v>
      </c>
      <c r="B797" s="2"/>
      <c r="C797" s="62" t="s">
        <v>6392</v>
      </c>
      <c r="D797" s="2" t="s">
        <v>6335</v>
      </c>
      <c r="E797" s="2" t="s">
        <v>7145</v>
      </c>
      <c r="F797" s="2" t="s">
        <v>5331</v>
      </c>
      <c r="G797" s="2" t="s">
        <v>7678</v>
      </c>
      <c r="H797" s="13"/>
      <c r="I797" s="13">
        <f t="shared" si="55"/>
        <v>0</v>
      </c>
      <c r="J797" s="13">
        <v>264</v>
      </c>
      <c r="K797" s="13">
        <f t="shared" si="56"/>
        <v>152.32799999999997</v>
      </c>
      <c r="L797" s="13">
        <v>219</v>
      </c>
      <c r="M797" s="13">
        <f t="shared" si="57"/>
        <v>126.36299999999999</v>
      </c>
    </row>
    <row r="798" spans="1:13">
      <c r="A798" s="2">
        <v>28766</v>
      </c>
      <c r="B798" s="2"/>
      <c r="C798" s="62" t="s">
        <v>6392</v>
      </c>
      <c r="D798" s="2" t="s">
        <v>6335</v>
      </c>
      <c r="E798" s="2" t="s">
        <v>7146</v>
      </c>
      <c r="F798" s="2" t="s">
        <v>5331</v>
      </c>
      <c r="G798" s="2" t="s">
        <v>7678</v>
      </c>
      <c r="H798" s="13"/>
      <c r="I798" s="13">
        <f t="shared" si="55"/>
        <v>0</v>
      </c>
      <c r="J798" s="13">
        <v>264</v>
      </c>
      <c r="K798" s="13">
        <f t="shared" si="56"/>
        <v>152.32799999999997</v>
      </c>
      <c r="L798" s="13">
        <v>219</v>
      </c>
      <c r="M798" s="13">
        <f t="shared" si="57"/>
        <v>126.36299999999999</v>
      </c>
    </row>
    <row r="799" spans="1:13">
      <c r="A799" s="2">
        <v>28767</v>
      </c>
      <c r="B799" s="2"/>
      <c r="C799" s="62" t="s">
        <v>6392</v>
      </c>
      <c r="D799" s="2" t="s">
        <v>6336</v>
      </c>
      <c r="E799" s="2" t="s">
        <v>7147</v>
      </c>
      <c r="F799" s="2" t="s">
        <v>5268</v>
      </c>
      <c r="G799" s="2" t="s">
        <v>7644</v>
      </c>
      <c r="H799" s="13"/>
      <c r="I799" s="13">
        <f t="shared" si="55"/>
        <v>0</v>
      </c>
      <c r="J799" s="13">
        <v>3963</v>
      </c>
      <c r="K799" s="13">
        <f t="shared" si="56"/>
        <v>2286.6509999999998</v>
      </c>
      <c r="L799" s="13">
        <v>41800</v>
      </c>
      <c r="M799" s="13">
        <f t="shared" si="57"/>
        <v>24118.6</v>
      </c>
    </row>
    <row r="800" spans="1:13">
      <c r="A800" s="2">
        <v>50047</v>
      </c>
      <c r="B800" s="2" t="s">
        <v>7637</v>
      </c>
      <c r="C800" s="62" t="s">
        <v>6392</v>
      </c>
      <c r="D800" s="2" t="s">
        <v>6338</v>
      </c>
      <c r="E800" s="2" t="s">
        <v>7150</v>
      </c>
      <c r="F800" s="2" t="s">
        <v>5300</v>
      </c>
      <c r="G800" s="2" t="s">
        <v>7204</v>
      </c>
      <c r="H800" s="13">
        <v>218994</v>
      </c>
      <c r="I800" s="13">
        <f t="shared" si="55"/>
        <v>126359.53799999999</v>
      </c>
      <c r="J800" s="13">
        <v>211190</v>
      </c>
      <c r="K800" s="13">
        <f t="shared" si="56"/>
        <v>121856.62999999999</v>
      </c>
      <c r="L800" s="13">
        <v>256097</v>
      </c>
      <c r="M800" s="13">
        <f t="shared" si="57"/>
        <v>147767.96899999998</v>
      </c>
    </row>
    <row r="801" spans="1:13">
      <c r="A801" s="2">
        <v>50057</v>
      </c>
      <c r="B801" s="2" t="s">
        <v>7613</v>
      </c>
      <c r="C801" s="62" t="s">
        <v>6392</v>
      </c>
      <c r="D801" s="2" t="s">
        <v>6339</v>
      </c>
      <c r="E801" s="2" t="s">
        <v>7151</v>
      </c>
      <c r="F801" s="2" t="s">
        <v>5415</v>
      </c>
      <c r="G801" s="2" t="s">
        <v>6340</v>
      </c>
      <c r="H801" s="13">
        <v>174240</v>
      </c>
      <c r="I801" s="13">
        <f t="shared" si="55"/>
        <v>100536.48</v>
      </c>
      <c r="J801" s="13">
        <v>182215</v>
      </c>
      <c r="K801" s="13">
        <f t="shared" si="56"/>
        <v>105138.05499999999</v>
      </c>
      <c r="L801" s="13">
        <v>183339</v>
      </c>
      <c r="M801" s="13">
        <f t="shared" si="57"/>
        <v>105786.60299999999</v>
      </c>
    </row>
    <row r="802" spans="1:13">
      <c r="A802" s="2">
        <v>50096</v>
      </c>
      <c r="B802" s="2" t="s">
        <v>7637</v>
      </c>
      <c r="C802" s="62" t="s">
        <v>6392</v>
      </c>
      <c r="D802" s="2" t="s">
        <v>6325</v>
      </c>
      <c r="E802" s="2" t="s">
        <v>7155</v>
      </c>
      <c r="F802" s="2" t="s">
        <v>7639</v>
      </c>
      <c r="G802" s="2" t="s">
        <v>7644</v>
      </c>
      <c r="H802" s="13">
        <v>173212</v>
      </c>
      <c r="I802" s="13">
        <f t="shared" si="55"/>
        <v>99943.323999999993</v>
      </c>
      <c r="J802" s="13">
        <v>149178</v>
      </c>
      <c r="K802" s="13">
        <f t="shared" si="56"/>
        <v>86075.705999999991</v>
      </c>
      <c r="L802" s="13">
        <v>193638</v>
      </c>
      <c r="M802" s="13">
        <f t="shared" si="57"/>
        <v>111729.12599999999</v>
      </c>
    </row>
    <row r="803" spans="1:13">
      <c r="A803" s="2">
        <v>50141</v>
      </c>
      <c r="B803" s="2" t="s">
        <v>5287</v>
      </c>
      <c r="C803" s="62" t="s">
        <v>6392</v>
      </c>
      <c r="D803" s="2" t="s">
        <v>6344</v>
      </c>
      <c r="E803" s="2" t="s">
        <v>7157</v>
      </c>
      <c r="F803" s="2" t="s">
        <v>7742</v>
      </c>
      <c r="G803" s="2" t="s">
        <v>7733</v>
      </c>
      <c r="H803" s="13">
        <v>87038</v>
      </c>
      <c r="I803" s="13">
        <f t="shared" si="55"/>
        <v>50220.925999999999</v>
      </c>
      <c r="J803" s="13">
        <v>64106</v>
      </c>
      <c r="K803" s="13">
        <f t="shared" si="56"/>
        <v>36989.161999999997</v>
      </c>
      <c r="L803" s="13">
        <v>31731</v>
      </c>
      <c r="M803" s="13">
        <f t="shared" si="57"/>
        <v>18308.787</v>
      </c>
    </row>
    <row r="804" spans="1:13">
      <c r="A804" s="2">
        <v>50146</v>
      </c>
      <c r="B804" s="2"/>
      <c r="C804" s="62" t="s">
        <v>6392</v>
      </c>
      <c r="D804" s="2" t="s">
        <v>5256</v>
      </c>
      <c r="E804" s="2" t="s">
        <v>6550</v>
      </c>
      <c r="F804" s="2" t="s">
        <v>7742</v>
      </c>
      <c r="G804" s="2"/>
      <c r="H804" s="13">
        <v>126653</v>
      </c>
      <c r="I804" s="13">
        <f t="shared" si="55"/>
        <v>73078.780999999988</v>
      </c>
      <c r="J804" s="13">
        <v>118369</v>
      </c>
      <c r="K804" s="13">
        <f t="shared" si="56"/>
        <v>68298.913</v>
      </c>
      <c r="L804" s="13">
        <v>116889</v>
      </c>
      <c r="M804" s="13">
        <f t="shared" si="57"/>
        <v>67444.952999999994</v>
      </c>
    </row>
    <row r="805" spans="1:13">
      <c r="A805" s="2">
        <v>50150</v>
      </c>
      <c r="B805" s="2"/>
      <c r="C805" s="62" t="s">
        <v>6392</v>
      </c>
      <c r="D805" s="2" t="s">
        <v>6539</v>
      </c>
      <c r="E805" s="2" t="s">
        <v>7158</v>
      </c>
      <c r="F805" s="2" t="s">
        <v>7742</v>
      </c>
      <c r="G805" s="2"/>
      <c r="H805" s="13">
        <v>174226</v>
      </c>
      <c r="I805" s="13">
        <f t="shared" si="55"/>
        <v>100528.40199999999</v>
      </c>
      <c r="J805" s="13">
        <v>170953</v>
      </c>
      <c r="K805" s="13">
        <f t="shared" si="56"/>
        <v>98639.880999999994</v>
      </c>
      <c r="L805" s="13">
        <v>185790</v>
      </c>
      <c r="M805" s="13">
        <f t="shared" si="57"/>
        <v>107200.82999999999</v>
      </c>
    </row>
    <row r="806" spans="1:13">
      <c r="A806" s="2">
        <v>50169</v>
      </c>
      <c r="B806" s="2" t="s">
        <v>5287</v>
      </c>
      <c r="C806" s="62" t="s">
        <v>6392</v>
      </c>
      <c r="D806" s="2" t="s">
        <v>6345</v>
      </c>
      <c r="E806" s="2" t="s">
        <v>7159</v>
      </c>
      <c r="F806" s="2" t="s">
        <v>5268</v>
      </c>
      <c r="G806" s="2" t="s">
        <v>7733</v>
      </c>
      <c r="H806" s="13">
        <v>167640</v>
      </c>
      <c r="I806" s="13">
        <f t="shared" si="55"/>
        <v>96728.28</v>
      </c>
      <c r="J806" s="13">
        <v>143747</v>
      </c>
      <c r="K806" s="13">
        <f t="shared" si="56"/>
        <v>82942.019</v>
      </c>
      <c r="L806" s="13">
        <v>183847</v>
      </c>
      <c r="M806" s="13">
        <f t="shared" si="57"/>
        <v>106079.719</v>
      </c>
    </row>
    <row r="807" spans="1:13">
      <c r="A807" s="2">
        <v>50191</v>
      </c>
      <c r="B807" s="2" t="s">
        <v>7613</v>
      </c>
      <c r="C807" s="62" t="s">
        <v>6392</v>
      </c>
      <c r="D807" s="2" t="s">
        <v>6348</v>
      </c>
      <c r="E807" s="2" t="s">
        <v>7161</v>
      </c>
      <c r="F807" s="2" t="s">
        <v>5268</v>
      </c>
      <c r="G807" s="2" t="s">
        <v>6340</v>
      </c>
      <c r="H807" s="13">
        <v>71238</v>
      </c>
      <c r="I807" s="13">
        <f t="shared" si="55"/>
        <v>41104.325999999994</v>
      </c>
      <c r="J807" s="13">
        <v>18342</v>
      </c>
      <c r="K807" s="13">
        <f t="shared" si="56"/>
        <v>10583.333999999999</v>
      </c>
      <c r="L807" s="13">
        <v>187007</v>
      </c>
      <c r="M807" s="13">
        <f t="shared" si="57"/>
        <v>107903.03899999999</v>
      </c>
    </row>
    <row r="808" spans="1:13">
      <c r="A808" s="2">
        <v>50211</v>
      </c>
      <c r="B808" s="2" t="s">
        <v>7637</v>
      </c>
      <c r="C808" s="62" t="s">
        <v>6392</v>
      </c>
      <c r="D808" s="2" t="s">
        <v>6351</v>
      </c>
      <c r="E808" s="2" t="s">
        <v>6446</v>
      </c>
      <c r="F808" s="2" t="s">
        <v>7639</v>
      </c>
      <c r="G808" s="2" t="s">
        <v>7263</v>
      </c>
      <c r="H808" s="13">
        <v>152748</v>
      </c>
      <c r="I808" s="13">
        <f t="shared" si="55"/>
        <v>88135.59599999999</v>
      </c>
      <c r="J808" s="13">
        <v>142726</v>
      </c>
      <c r="K808" s="13">
        <f t="shared" si="56"/>
        <v>82352.901999999987</v>
      </c>
      <c r="L808" s="13">
        <v>165750</v>
      </c>
      <c r="M808" s="13">
        <f t="shared" si="57"/>
        <v>95637.75</v>
      </c>
    </row>
    <row r="809" spans="1:13">
      <c r="A809" s="2">
        <v>50213</v>
      </c>
      <c r="B809" s="2" t="s">
        <v>7637</v>
      </c>
      <c r="C809" s="62" t="s">
        <v>6392</v>
      </c>
      <c r="D809" s="2" t="s">
        <v>6352</v>
      </c>
      <c r="E809" s="2" t="s">
        <v>7165</v>
      </c>
      <c r="F809" s="2" t="s">
        <v>7639</v>
      </c>
      <c r="G809" s="2"/>
      <c r="H809" s="13">
        <v>87250</v>
      </c>
      <c r="I809" s="13">
        <f t="shared" si="55"/>
        <v>50343.249999999993</v>
      </c>
      <c r="J809" s="13">
        <v>98465</v>
      </c>
      <c r="K809" s="13">
        <f t="shared" si="56"/>
        <v>56814.304999999993</v>
      </c>
      <c r="L809" s="13">
        <v>107330</v>
      </c>
      <c r="M809" s="13">
        <f t="shared" si="57"/>
        <v>61929.409999999996</v>
      </c>
    </row>
    <row r="810" spans="1:13">
      <c r="A810" s="2">
        <v>50241</v>
      </c>
      <c r="B810" s="2" t="s">
        <v>7637</v>
      </c>
      <c r="C810" s="62" t="s">
        <v>6392</v>
      </c>
      <c r="D810" s="2" t="s">
        <v>6353</v>
      </c>
      <c r="E810" s="2" t="s">
        <v>7166</v>
      </c>
      <c r="F810" s="2" t="s">
        <v>7639</v>
      </c>
      <c r="G810" s="2"/>
      <c r="H810" s="13">
        <v>261075</v>
      </c>
      <c r="I810" s="13">
        <f t="shared" si="55"/>
        <v>150640.27499999999</v>
      </c>
      <c r="J810" s="13">
        <v>247727</v>
      </c>
      <c r="K810" s="13">
        <f t="shared" si="56"/>
        <v>142938.47899999999</v>
      </c>
      <c r="L810" s="13">
        <v>156935</v>
      </c>
      <c r="M810" s="13">
        <f t="shared" si="57"/>
        <v>90551.494999999995</v>
      </c>
    </row>
    <row r="811" spans="1:13">
      <c r="A811" s="2">
        <v>50242</v>
      </c>
      <c r="B811" s="2" t="s">
        <v>7637</v>
      </c>
      <c r="C811" s="62" t="s">
        <v>6392</v>
      </c>
      <c r="D811" s="2" t="s">
        <v>6354</v>
      </c>
      <c r="E811" s="2" t="s">
        <v>7167</v>
      </c>
      <c r="F811" s="2" t="s">
        <v>7639</v>
      </c>
      <c r="G811" s="2" t="s">
        <v>7263</v>
      </c>
      <c r="H811" s="13">
        <v>78896</v>
      </c>
      <c r="I811" s="13">
        <f t="shared" si="55"/>
        <v>45522.991999999998</v>
      </c>
      <c r="J811" s="13">
        <v>91519</v>
      </c>
      <c r="K811" s="13">
        <f t="shared" si="56"/>
        <v>52806.462999999996</v>
      </c>
      <c r="L811" s="13">
        <v>92505</v>
      </c>
      <c r="M811" s="13">
        <f t="shared" si="57"/>
        <v>53375.384999999995</v>
      </c>
    </row>
    <row r="812" spans="1:13">
      <c r="A812" s="2">
        <v>50250</v>
      </c>
      <c r="B812" s="2" t="s">
        <v>7637</v>
      </c>
      <c r="C812" s="62" t="s">
        <v>6392</v>
      </c>
      <c r="D812" s="2" t="s">
        <v>5435</v>
      </c>
      <c r="E812" s="2" t="s">
        <v>7169</v>
      </c>
      <c r="F812" s="2" t="s">
        <v>7639</v>
      </c>
      <c r="G812" s="2"/>
      <c r="H812" s="13">
        <v>125648</v>
      </c>
      <c r="I812" s="13">
        <f t="shared" si="55"/>
        <v>72498.895999999993</v>
      </c>
      <c r="J812" s="13">
        <v>124265</v>
      </c>
      <c r="K812" s="13">
        <f t="shared" si="56"/>
        <v>71700.904999999999</v>
      </c>
      <c r="L812" s="13">
        <v>122351</v>
      </c>
      <c r="M812" s="13">
        <f t="shared" si="57"/>
        <v>70596.527000000002</v>
      </c>
    </row>
    <row r="813" spans="1:13">
      <c r="A813" s="2">
        <v>50265</v>
      </c>
      <c r="B813" s="2" t="s">
        <v>7637</v>
      </c>
      <c r="C813" s="62" t="s">
        <v>6392</v>
      </c>
      <c r="D813" s="2" t="s">
        <v>5298</v>
      </c>
      <c r="E813" s="2" t="s">
        <v>7170</v>
      </c>
      <c r="F813" s="2" t="s">
        <v>5268</v>
      </c>
      <c r="G813" s="2" t="s">
        <v>7644</v>
      </c>
      <c r="H813" s="13">
        <v>165755</v>
      </c>
      <c r="I813" s="13">
        <f t="shared" si="55"/>
        <v>95640.634999999995</v>
      </c>
      <c r="J813" s="13">
        <v>152981</v>
      </c>
      <c r="K813" s="13">
        <f t="shared" si="56"/>
        <v>88270.036999999997</v>
      </c>
      <c r="L813" s="13">
        <v>135841</v>
      </c>
      <c r="M813" s="13">
        <f t="shared" si="57"/>
        <v>78380.256999999998</v>
      </c>
    </row>
    <row r="814" spans="1:13">
      <c r="A814" s="2">
        <v>50273</v>
      </c>
      <c r="B814" s="2" t="s">
        <v>5518</v>
      </c>
      <c r="C814" s="62" t="s">
        <v>6392</v>
      </c>
      <c r="D814" s="2" t="s">
        <v>6356</v>
      </c>
      <c r="E814" s="2" t="s">
        <v>7171</v>
      </c>
      <c r="F814" s="2" t="s">
        <v>7639</v>
      </c>
      <c r="G814" s="2"/>
      <c r="H814" s="13">
        <v>1992548</v>
      </c>
      <c r="I814" s="13">
        <f t="shared" si="55"/>
        <v>1149700.196</v>
      </c>
      <c r="J814" s="13">
        <v>1961682</v>
      </c>
      <c r="K814" s="13">
        <f t="shared" si="56"/>
        <v>1131890.514</v>
      </c>
      <c r="L814" s="13">
        <v>1949223</v>
      </c>
      <c r="M814" s="13">
        <f t="shared" si="57"/>
        <v>1124701.6709999999</v>
      </c>
    </row>
    <row r="815" spans="1:13">
      <c r="A815" s="2">
        <v>50288</v>
      </c>
      <c r="B815" s="2" t="s">
        <v>5518</v>
      </c>
      <c r="C815" s="62" t="s">
        <v>6392</v>
      </c>
      <c r="D815" s="2" t="s">
        <v>6357</v>
      </c>
      <c r="E815" s="2" t="s">
        <v>7172</v>
      </c>
      <c r="F815" s="2" t="s">
        <v>7639</v>
      </c>
      <c r="G815" s="2"/>
      <c r="H815" s="13">
        <v>260641</v>
      </c>
      <c r="I815" s="13">
        <f t="shared" si="55"/>
        <v>150389.85699999999</v>
      </c>
      <c r="J815" s="13">
        <v>199372</v>
      </c>
      <c r="K815" s="13">
        <f t="shared" si="56"/>
        <v>115037.64399999999</v>
      </c>
      <c r="L815" s="13">
        <v>173424</v>
      </c>
      <c r="M815" s="13">
        <f t="shared" si="57"/>
        <v>100065.64799999999</v>
      </c>
    </row>
    <row r="816" spans="1:13">
      <c r="A816" s="2">
        <v>50310</v>
      </c>
      <c r="B816" s="2" t="s">
        <v>7637</v>
      </c>
      <c r="C816" s="62" t="s">
        <v>6392</v>
      </c>
      <c r="D816" s="2" t="s">
        <v>6359</v>
      </c>
      <c r="E816" s="2" t="s">
        <v>7174</v>
      </c>
      <c r="F816" s="2" t="s">
        <v>5300</v>
      </c>
      <c r="G816" s="2" t="s">
        <v>7644</v>
      </c>
      <c r="H816" s="13">
        <v>237033</v>
      </c>
      <c r="I816" s="13">
        <f t="shared" si="55"/>
        <v>136768.041</v>
      </c>
      <c r="J816" s="13">
        <v>260311</v>
      </c>
      <c r="K816" s="13">
        <f t="shared" si="56"/>
        <v>150199.44699999999</v>
      </c>
      <c r="L816" s="13">
        <v>264789</v>
      </c>
      <c r="M816" s="13">
        <f t="shared" si="57"/>
        <v>152783.253</v>
      </c>
    </row>
    <row r="817" spans="1:13">
      <c r="A817" s="2">
        <v>50319</v>
      </c>
      <c r="B817" s="2" t="s">
        <v>7637</v>
      </c>
      <c r="C817" s="62" t="s">
        <v>6392</v>
      </c>
      <c r="D817" s="2" t="s">
        <v>6360</v>
      </c>
      <c r="E817" s="2" t="s">
        <v>7175</v>
      </c>
      <c r="F817" s="2" t="s">
        <v>7742</v>
      </c>
      <c r="G817" s="2" t="s">
        <v>7644</v>
      </c>
      <c r="H817" s="13">
        <v>303564</v>
      </c>
      <c r="I817" s="13">
        <f t="shared" si="55"/>
        <v>175156.42799999999</v>
      </c>
      <c r="J817" s="13">
        <v>331464</v>
      </c>
      <c r="K817" s="13">
        <f t="shared" si="56"/>
        <v>191254.72799999997</v>
      </c>
      <c r="L817" s="13">
        <v>282643</v>
      </c>
      <c r="M817" s="13">
        <f t="shared" si="57"/>
        <v>163085.011</v>
      </c>
    </row>
    <row r="818" spans="1:13">
      <c r="A818" s="2">
        <v>50322</v>
      </c>
      <c r="B818" s="2" t="s">
        <v>7637</v>
      </c>
      <c r="C818" s="62" t="s">
        <v>6392</v>
      </c>
      <c r="D818" s="2" t="s">
        <v>6362</v>
      </c>
      <c r="E818" s="2" t="s">
        <v>7177</v>
      </c>
      <c r="F818" s="2" t="s">
        <v>5300</v>
      </c>
      <c r="G818" s="2" t="s">
        <v>7644</v>
      </c>
      <c r="H818" s="13">
        <v>124841</v>
      </c>
      <c r="I818" s="13">
        <f t="shared" si="55"/>
        <v>72033.256999999998</v>
      </c>
      <c r="J818" s="13">
        <v>76080</v>
      </c>
      <c r="K818" s="13">
        <f t="shared" si="56"/>
        <v>43898.159999999996</v>
      </c>
      <c r="L818" s="13">
        <v>79767</v>
      </c>
      <c r="M818" s="13">
        <f t="shared" si="57"/>
        <v>46025.558999999994</v>
      </c>
    </row>
    <row r="819" spans="1:13">
      <c r="A819" s="2">
        <v>50323</v>
      </c>
      <c r="B819" s="2" t="s">
        <v>7637</v>
      </c>
      <c r="C819" s="62" t="s">
        <v>6392</v>
      </c>
      <c r="D819" s="2" t="s">
        <v>6363</v>
      </c>
      <c r="E819" s="2" t="s">
        <v>7178</v>
      </c>
      <c r="F819" s="2" t="s">
        <v>5300</v>
      </c>
      <c r="G819" s="2" t="s">
        <v>7644</v>
      </c>
      <c r="H819" s="13">
        <v>125012</v>
      </c>
      <c r="I819" s="13">
        <f t="shared" si="55"/>
        <v>72131.923999999999</v>
      </c>
      <c r="J819" s="13">
        <v>89365</v>
      </c>
      <c r="K819" s="13">
        <f t="shared" si="56"/>
        <v>51563.604999999996</v>
      </c>
      <c r="L819" s="13">
        <v>114627</v>
      </c>
      <c r="M819" s="13">
        <f t="shared" si="57"/>
        <v>66139.778999999995</v>
      </c>
    </row>
    <row r="820" spans="1:13">
      <c r="A820" s="2">
        <v>50340</v>
      </c>
      <c r="B820" s="2" t="s">
        <v>7637</v>
      </c>
      <c r="C820" s="62" t="s">
        <v>6392</v>
      </c>
      <c r="D820" s="2" t="s">
        <v>6325</v>
      </c>
      <c r="E820" s="2" t="s">
        <v>7180</v>
      </c>
      <c r="F820" s="2" t="s">
        <v>7639</v>
      </c>
      <c r="G820" s="2" t="s">
        <v>7644</v>
      </c>
      <c r="H820" s="13">
        <v>1206743</v>
      </c>
      <c r="I820" s="13">
        <f t="shared" si="55"/>
        <v>696290.71099999989</v>
      </c>
      <c r="J820" s="13">
        <v>1221053</v>
      </c>
      <c r="K820" s="13">
        <f t="shared" si="56"/>
        <v>704547.58100000001</v>
      </c>
      <c r="L820" s="13">
        <v>1160735</v>
      </c>
      <c r="M820" s="13">
        <f t="shared" si="57"/>
        <v>669744.09499999997</v>
      </c>
    </row>
    <row r="821" spans="1:13">
      <c r="A821" s="2">
        <v>50347</v>
      </c>
      <c r="B821" s="2" t="s">
        <v>7637</v>
      </c>
      <c r="C821" s="62" t="s">
        <v>6392</v>
      </c>
      <c r="D821" s="2" t="s">
        <v>6366</v>
      </c>
      <c r="E821" s="2" t="s">
        <v>7181</v>
      </c>
      <c r="F821" s="2" t="s">
        <v>7716</v>
      </c>
      <c r="G821" s="2" t="s">
        <v>7644</v>
      </c>
      <c r="H821" s="13">
        <v>149114</v>
      </c>
      <c r="I821" s="13">
        <f t="shared" si="55"/>
        <v>86038.777999999991</v>
      </c>
      <c r="J821" s="13">
        <v>155705</v>
      </c>
      <c r="K821" s="13">
        <f t="shared" si="56"/>
        <v>89841.784999999989</v>
      </c>
      <c r="L821" s="13">
        <v>143457</v>
      </c>
      <c r="M821" s="13">
        <f t="shared" si="57"/>
        <v>82774.688999999998</v>
      </c>
    </row>
    <row r="822" spans="1:13">
      <c r="A822" s="2">
        <v>50375</v>
      </c>
      <c r="B822" s="2" t="s">
        <v>7637</v>
      </c>
      <c r="C822" s="62" t="s">
        <v>6392</v>
      </c>
      <c r="D822" s="2" t="s">
        <v>6386</v>
      </c>
      <c r="E822" s="2" t="s">
        <v>7184</v>
      </c>
      <c r="F822" s="2" t="s">
        <v>5300</v>
      </c>
      <c r="G822" s="2" t="s">
        <v>7644</v>
      </c>
      <c r="H822" s="13">
        <v>90034</v>
      </c>
      <c r="I822" s="13">
        <f t="shared" si="55"/>
        <v>51949.617999999995</v>
      </c>
      <c r="J822" s="13">
        <v>70009</v>
      </c>
      <c r="K822" s="13">
        <f t="shared" si="56"/>
        <v>40395.192999999999</v>
      </c>
      <c r="L822" s="13">
        <v>88306</v>
      </c>
      <c r="M822" s="13">
        <f t="shared" si="57"/>
        <v>50952.561999999998</v>
      </c>
    </row>
    <row r="823" spans="1:13">
      <c r="A823" s="2">
        <v>50404</v>
      </c>
      <c r="B823" s="2" t="s">
        <v>7637</v>
      </c>
      <c r="C823" s="62" t="s">
        <v>6392</v>
      </c>
      <c r="D823" s="2" t="s">
        <v>5486</v>
      </c>
      <c r="E823" s="2" t="s">
        <v>7186</v>
      </c>
      <c r="F823" s="2" t="s">
        <v>7639</v>
      </c>
      <c r="G823" s="2" t="s">
        <v>7250</v>
      </c>
      <c r="H823" s="13">
        <v>108556</v>
      </c>
      <c r="I823" s="13">
        <f t="shared" si="55"/>
        <v>62636.811999999998</v>
      </c>
      <c r="J823" s="13">
        <v>104265</v>
      </c>
      <c r="K823" s="13">
        <f t="shared" si="56"/>
        <v>60160.904999999999</v>
      </c>
      <c r="L823" s="13">
        <v>102890</v>
      </c>
      <c r="M823" s="13">
        <f t="shared" si="57"/>
        <v>59367.53</v>
      </c>
    </row>
    <row r="824" spans="1:13">
      <c r="A824" s="2">
        <v>50477</v>
      </c>
      <c r="B824" s="2" t="s">
        <v>7637</v>
      </c>
      <c r="C824" s="62" t="s">
        <v>6392</v>
      </c>
      <c r="D824" s="2" t="s">
        <v>7093</v>
      </c>
      <c r="E824" s="2" t="s">
        <v>7188</v>
      </c>
      <c r="F824" s="2" t="s">
        <v>7639</v>
      </c>
      <c r="G824" s="2" t="s">
        <v>7644</v>
      </c>
      <c r="H824" s="13">
        <v>113271</v>
      </c>
      <c r="I824" s="13">
        <f t="shared" si="55"/>
        <v>65357.366999999998</v>
      </c>
      <c r="J824" s="13">
        <v>42021</v>
      </c>
      <c r="K824" s="13">
        <f t="shared" si="56"/>
        <v>24246.116999999998</v>
      </c>
      <c r="L824" s="13">
        <v>115459</v>
      </c>
      <c r="M824" s="13">
        <f t="shared" si="57"/>
        <v>66619.842999999993</v>
      </c>
    </row>
    <row r="825" spans="1:13">
      <c r="A825" s="2">
        <v>26344</v>
      </c>
      <c r="B825" s="2" t="s">
        <v>7637</v>
      </c>
      <c r="C825" s="62" t="s">
        <v>6392</v>
      </c>
      <c r="D825" s="2" t="s">
        <v>5532</v>
      </c>
      <c r="E825" s="2" t="s">
        <v>7004</v>
      </c>
      <c r="F825" s="2" t="s">
        <v>5268</v>
      </c>
      <c r="G825" s="2" t="s">
        <v>7733</v>
      </c>
      <c r="H825" s="13">
        <v>10715</v>
      </c>
      <c r="I825" s="13">
        <f t="shared" si="55"/>
        <v>6182.5549999999994</v>
      </c>
      <c r="J825" s="13">
        <v>12163</v>
      </c>
      <c r="K825" s="13">
        <f t="shared" si="56"/>
        <v>7018.0509999999995</v>
      </c>
      <c r="L825" s="13">
        <v>14403</v>
      </c>
      <c r="M825" s="13">
        <f t="shared" si="57"/>
        <v>8310.530999999999</v>
      </c>
    </row>
    <row r="826" spans="1:13">
      <c r="A826" s="2">
        <v>27228</v>
      </c>
      <c r="B826" s="2" t="s">
        <v>7637</v>
      </c>
      <c r="C826" s="62" t="s">
        <v>7369</v>
      </c>
      <c r="D826" s="2" t="s">
        <v>6286</v>
      </c>
      <c r="E826" s="2" t="s">
        <v>7080</v>
      </c>
      <c r="F826" s="2" t="s">
        <v>5321</v>
      </c>
      <c r="G826" s="2" t="s">
        <v>5455</v>
      </c>
      <c r="H826" s="13">
        <v>31100</v>
      </c>
      <c r="I826" s="13">
        <f t="shared" si="55"/>
        <v>17944.699999999997</v>
      </c>
      <c r="J826" s="13">
        <v>13041</v>
      </c>
      <c r="K826" s="13">
        <f t="shared" si="56"/>
        <v>7524.6569999999992</v>
      </c>
      <c r="L826" s="13">
        <v>19120</v>
      </c>
      <c r="M826" s="13">
        <f t="shared" si="57"/>
        <v>11032.24</v>
      </c>
    </row>
    <row r="827" spans="1:13">
      <c r="A827" s="2">
        <v>27234</v>
      </c>
      <c r="B827" s="2" t="s">
        <v>7637</v>
      </c>
      <c r="C827" s="62" t="s">
        <v>7369</v>
      </c>
      <c r="D827" s="2" t="s">
        <v>6287</v>
      </c>
      <c r="E827" s="2" t="s">
        <v>7081</v>
      </c>
      <c r="F827" s="2" t="s">
        <v>5415</v>
      </c>
      <c r="G827" s="2"/>
      <c r="H827" s="13">
        <v>48490</v>
      </c>
      <c r="I827" s="13">
        <f t="shared" si="55"/>
        <v>27978.73</v>
      </c>
      <c r="J827" s="13">
        <v>41900</v>
      </c>
      <c r="K827" s="13">
        <f t="shared" si="56"/>
        <v>24176.3</v>
      </c>
      <c r="L827" s="13">
        <v>38550</v>
      </c>
      <c r="M827" s="13">
        <f t="shared" si="57"/>
        <v>22243.35</v>
      </c>
    </row>
    <row r="828" spans="1:13">
      <c r="A828" s="2">
        <v>12763</v>
      </c>
      <c r="B828" s="2" t="s">
        <v>7637</v>
      </c>
      <c r="C828" s="62" t="s">
        <v>7367</v>
      </c>
      <c r="D828" s="2" t="s">
        <v>5315</v>
      </c>
      <c r="E828" s="2" t="s">
        <v>6649</v>
      </c>
      <c r="F828" s="2" t="s">
        <v>5300</v>
      </c>
      <c r="G828" s="2" t="s">
        <v>7204</v>
      </c>
      <c r="H828" s="13">
        <v>1789</v>
      </c>
      <c r="I828" s="13">
        <f t="shared" si="55"/>
        <v>1032.2529999999999</v>
      </c>
      <c r="J828" s="13">
        <v>1505</v>
      </c>
      <c r="K828" s="13">
        <f t="shared" si="56"/>
        <v>868.38499999999999</v>
      </c>
      <c r="L828" s="13">
        <v>1680</v>
      </c>
      <c r="M828" s="13">
        <f t="shared" si="57"/>
        <v>969.3599999999999</v>
      </c>
    </row>
    <row r="829" spans="1:13">
      <c r="A829" s="2">
        <v>26541</v>
      </c>
      <c r="B829" s="2" t="s">
        <v>7637</v>
      </c>
      <c r="C829" s="62" t="s">
        <v>7370</v>
      </c>
      <c r="D829" s="2" t="s">
        <v>5541</v>
      </c>
      <c r="E829" s="2" t="s">
        <v>6649</v>
      </c>
      <c r="F829" s="2" t="s">
        <v>5300</v>
      </c>
      <c r="G829" s="2" t="s">
        <v>7204</v>
      </c>
      <c r="H829" s="13">
        <v>148</v>
      </c>
      <c r="I829" s="13">
        <f t="shared" si="55"/>
        <v>85.395999999999987</v>
      </c>
      <c r="J829" s="13">
        <v>14</v>
      </c>
      <c r="K829" s="13">
        <f t="shared" si="56"/>
        <v>8.0779999999999994</v>
      </c>
      <c r="L829" s="13">
        <v>94</v>
      </c>
      <c r="M829" s="13">
        <f t="shared" si="57"/>
        <v>54.238</v>
      </c>
    </row>
    <row r="830" spans="1:13">
      <c r="A830" s="2">
        <v>24006</v>
      </c>
      <c r="B830" s="2" t="s">
        <v>7637</v>
      </c>
      <c r="C830" s="62" t="s">
        <v>7368</v>
      </c>
      <c r="D830" s="2" t="s">
        <v>5299</v>
      </c>
      <c r="E830" s="2" t="s">
        <v>6848</v>
      </c>
      <c r="F830" s="2" t="s">
        <v>5321</v>
      </c>
      <c r="G830" s="2" t="s">
        <v>7204</v>
      </c>
      <c r="H830" s="13"/>
      <c r="I830" s="13">
        <f t="shared" si="55"/>
        <v>0</v>
      </c>
      <c r="J830" s="13">
        <v>1</v>
      </c>
      <c r="K830" s="13">
        <f t="shared" si="56"/>
        <v>0.57699999999999996</v>
      </c>
      <c r="L830" s="13">
        <v>949</v>
      </c>
      <c r="M830" s="13">
        <f t="shared" si="57"/>
        <v>547.57299999999998</v>
      </c>
    </row>
    <row r="831" spans="1:13" ht="13.5" thickBot="1">
      <c r="A831" s="56"/>
      <c r="B831" s="56"/>
      <c r="C831" s="104"/>
      <c r="D831" s="56"/>
      <c r="E831" s="56"/>
      <c r="F831" s="56"/>
      <c r="G831" s="56"/>
      <c r="H831" s="105">
        <f t="shared" ref="H831:M831" si="58">SUM(H214:H830)</f>
        <v>12201917</v>
      </c>
      <c r="I831" s="105">
        <f t="shared" si="58"/>
        <v>7040506.1089999992</v>
      </c>
      <c r="J831" s="105">
        <f t="shared" si="58"/>
        <v>11755765</v>
      </c>
      <c r="K831" s="105">
        <f t="shared" si="58"/>
        <v>6783076.4050000012</v>
      </c>
      <c r="L831" s="105">
        <f t="shared" si="58"/>
        <v>11905787</v>
      </c>
      <c r="M831" s="105">
        <f t="shared" si="58"/>
        <v>6869639.0989999995</v>
      </c>
    </row>
    <row r="832" spans="1:13">
      <c r="A832" s="2"/>
      <c r="B832" s="2"/>
      <c r="C832" s="62"/>
      <c r="D832" s="2"/>
      <c r="E832" s="2"/>
      <c r="F832" s="2"/>
      <c r="G832" s="2"/>
      <c r="H832" s="13"/>
      <c r="I832" s="13"/>
      <c r="J832" s="13"/>
      <c r="K832" s="13"/>
      <c r="L832" s="13"/>
      <c r="M832" s="13"/>
    </row>
    <row r="833" spans="1:13">
      <c r="A833" s="2">
        <v>3873</v>
      </c>
      <c r="B833" s="2" t="s">
        <v>7637</v>
      </c>
      <c r="C833" s="62" t="s">
        <v>6400</v>
      </c>
      <c r="D833" s="2" t="s">
        <v>7688</v>
      </c>
      <c r="E833" s="2" t="s">
        <v>6460</v>
      </c>
      <c r="F833" s="2" t="s">
        <v>7639</v>
      </c>
      <c r="G833" s="2" t="s">
        <v>7193</v>
      </c>
      <c r="H833" s="13">
        <v>5320</v>
      </c>
      <c r="I833" s="13">
        <f>H833*0.577</f>
        <v>3069.64</v>
      </c>
      <c r="J833" s="13">
        <v>5504</v>
      </c>
      <c r="K833" s="13">
        <f>J833*0.577</f>
        <v>3175.808</v>
      </c>
      <c r="L833" s="13">
        <v>5519</v>
      </c>
      <c r="M833" s="13">
        <f>L833*0.577</f>
        <v>3184.4629999999997</v>
      </c>
    </row>
    <row r="834" spans="1:13">
      <c r="A834" s="2">
        <v>9698</v>
      </c>
      <c r="B834" s="2" t="s">
        <v>7637</v>
      </c>
      <c r="C834" s="62" t="s">
        <v>6400</v>
      </c>
      <c r="D834" s="2" t="s">
        <v>5269</v>
      </c>
      <c r="E834" s="2" t="s">
        <v>6574</v>
      </c>
      <c r="F834" s="2" t="s">
        <v>5268</v>
      </c>
      <c r="G834" s="2" t="s">
        <v>7193</v>
      </c>
      <c r="H834" s="13">
        <v>3259</v>
      </c>
      <c r="I834" s="13">
        <f t="shared" ref="I834:I856" si="59">H834*0.577</f>
        <v>1880.4429999999998</v>
      </c>
      <c r="J834" s="13">
        <v>8710</v>
      </c>
      <c r="K834" s="13">
        <f t="shared" ref="K834:K857" si="60">J834*0.577</f>
        <v>5025.67</v>
      </c>
      <c r="L834" s="13">
        <v>9804</v>
      </c>
      <c r="M834" s="13">
        <f t="shared" ref="M834:M857" si="61">L834*0.577</f>
        <v>5656.9079999999994</v>
      </c>
    </row>
    <row r="835" spans="1:13">
      <c r="A835" s="2">
        <v>15329</v>
      </c>
      <c r="B835" s="2" t="s">
        <v>7637</v>
      </c>
      <c r="C835" s="62" t="s">
        <v>6400</v>
      </c>
      <c r="D835" s="2" t="s">
        <v>5330</v>
      </c>
      <c r="E835" s="2" t="s">
        <v>6669</v>
      </c>
      <c r="F835" s="2" t="s">
        <v>5331</v>
      </c>
      <c r="G835" s="2" t="s">
        <v>7193</v>
      </c>
      <c r="H835" s="13">
        <v>26266</v>
      </c>
      <c r="I835" s="13">
        <f t="shared" si="59"/>
        <v>15155.481999999998</v>
      </c>
      <c r="J835" s="13">
        <v>23540</v>
      </c>
      <c r="K835" s="13">
        <f t="shared" si="60"/>
        <v>13582.579999999998</v>
      </c>
      <c r="L835" s="13">
        <v>24840</v>
      </c>
      <c r="M835" s="13">
        <f t="shared" si="61"/>
        <v>14332.679999999998</v>
      </c>
    </row>
    <row r="836" spans="1:13">
      <c r="A836" s="62">
        <v>18905</v>
      </c>
      <c r="B836" s="2"/>
      <c r="C836" s="62" t="s">
        <v>6400</v>
      </c>
      <c r="D836" s="2" t="s">
        <v>5388</v>
      </c>
      <c r="E836" s="2" t="s">
        <v>6744</v>
      </c>
      <c r="F836" s="2" t="s">
        <v>7716</v>
      </c>
      <c r="G836" s="2" t="s">
        <v>7204</v>
      </c>
      <c r="H836" s="13">
        <v>17498</v>
      </c>
      <c r="I836" s="13">
        <f t="shared" si="59"/>
        <v>10096.346</v>
      </c>
      <c r="J836" s="13">
        <v>15054</v>
      </c>
      <c r="K836" s="13">
        <f t="shared" si="60"/>
        <v>8686.1579999999994</v>
      </c>
      <c r="L836" s="13">
        <v>13715</v>
      </c>
      <c r="M836" s="13">
        <f t="shared" si="61"/>
        <v>7913.5549999999994</v>
      </c>
    </row>
    <row r="837" spans="1:13">
      <c r="A837" s="2">
        <v>21556</v>
      </c>
      <c r="B837" s="2" t="s">
        <v>7637</v>
      </c>
      <c r="C837" s="62" t="s">
        <v>6400</v>
      </c>
      <c r="D837" s="2" t="s">
        <v>5417</v>
      </c>
      <c r="E837" s="2" t="s">
        <v>6790</v>
      </c>
      <c r="F837" s="2" t="s">
        <v>5415</v>
      </c>
      <c r="G837" s="2" t="s">
        <v>7193</v>
      </c>
      <c r="H837" s="13">
        <v>37514</v>
      </c>
      <c r="I837" s="13">
        <f t="shared" si="59"/>
        <v>21645.577999999998</v>
      </c>
      <c r="J837" s="13">
        <v>36003</v>
      </c>
      <c r="K837" s="13">
        <f t="shared" si="60"/>
        <v>20773.731</v>
      </c>
      <c r="L837" s="13">
        <v>38142</v>
      </c>
      <c r="M837" s="13">
        <f t="shared" si="61"/>
        <v>22007.933999999997</v>
      </c>
    </row>
    <row r="838" spans="1:13">
      <c r="A838" s="2">
        <v>26864</v>
      </c>
      <c r="B838" s="2" t="s">
        <v>7637</v>
      </c>
      <c r="C838" s="73" t="s">
        <v>6400</v>
      </c>
      <c r="D838" s="2" t="s">
        <v>5568</v>
      </c>
      <c r="E838" s="2" t="s">
        <v>7060</v>
      </c>
      <c r="F838" s="2" t="s">
        <v>7639</v>
      </c>
      <c r="G838" s="2" t="s">
        <v>7204</v>
      </c>
      <c r="H838" s="13">
        <v>28990</v>
      </c>
      <c r="I838" s="13">
        <f t="shared" si="59"/>
        <v>16727.23</v>
      </c>
      <c r="J838" s="13">
        <v>28069</v>
      </c>
      <c r="K838" s="13">
        <f t="shared" si="60"/>
        <v>16195.812999999998</v>
      </c>
      <c r="L838" s="13">
        <v>28720</v>
      </c>
      <c r="M838" s="13">
        <f t="shared" si="61"/>
        <v>16571.439999999999</v>
      </c>
    </row>
    <row r="839" spans="1:13">
      <c r="A839" s="2">
        <v>26920</v>
      </c>
      <c r="B839" s="2" t="s">
        <v>7637</v>
      </c>
      <c r="C839" s="73" t="s">
        <v>6400</v>
      </c>
      <c r="D839" s="2" t="s">
        <v>5568</v>
      </c>
      <c r="E839" s="2" t="s">
        <v>7060</v>
      </c>
      <c r="F839" s="2" t="s">
        <v>7639</v>
      </c>
      <c r="G839" s="2" t="s">
        <v>7204</v>
      </c>
      <c r="H839" s="13">
        <v>74060</v>
      </c>
      <c r="I839" s="13">
        <f t="shared" si="59"/>
        <v>42732.619999999995</v>
      </c>
      <c r="J839" s="13">
        <v>75860</v>
      </c>
      <c r="K839" s="13">
        <f t="shared" si="60"/>
        <v>43771.219999999994</v>
      </c>
      <c r="L839" s="13">
        <v>77130</v>
      </c>
      <c r="M839" s="13">
        <f t="shared" si="61"/>
        <v>44504.009999999995</v>
      </c>
    </row>
    <row r="840" spans="1:13">
      <c r="A840" s="2">
        <v>26921</v>
      </c>
      <c r="B840" s="2" t="s">
        <v>7637</v>
      </c>
      <c r="C840" s="73" t="s">
        <v>6400</v>
      </c>
      <c r="D840" s="2" t="s">
        <v>5568</v>
      </c>
      <c r="E840" s="2" t="s">
        <v>7060</v>
      </c>
      <c r="F840" s="2" t="s">
        <v>7639</v>
      </c>
      <c r="G840" s="2" t="s">
        <v>6272</v>
      </c>
      <c r="H840" s="13">
        <v>48363</v>
      </c>
      <c r="I840" s="13">
        <f t="shared" si="59"/>
        <v>27905.450999999997</v>
      </c>
      <c r="J840" s="13">
        <v>50639</v>
      </c>
      <c r="K840" s="13">
        <f t="shared" si="60"/>
        <v>29218.702999999998</v>
      </c>
      <c r="L840" s="13">
        <v>49765</v>
      </c>
      <c r="M840" s="13">
        <f t="shared" si="61"/>
        <v>28714.404999999999</v>
      </c>
    </row>
    <row r="841" spans="1:13">
      <c r="A841" s="2">
        <v>27226</v>
      </c>
      <c r="B841" s="2" t="s">
        <v>7637</v>
      </c>
      <c r="C841" s="73" t="s">
        <v>6400</v>
      </c>
      <c r="D841" s="2" t="s">
        <v>6285</v>
      </c>
      <c r="E841" s="2" t="s">
        <v>7060</v>
      </c>
      <c r="F841" s="2" t="s">
        <v>7639</v>
      </c>
      <c r="G841" s="2" t="s">
        <v>6272</v>
      </c>
      <c r="H841" s="13">
        <v>56770</v>
      </c>
      <c r="I841" s="13">
        <f t="shared" si="59"/>
        <v>32756.289999999997</v>
      </c>
      <c r="J841" s="13">
        <v>55200</v>
      </c>
      <c r="K841" s="13">
        <f t="shared" si="60"/>
        <v>31850.399999999998</v>
      </c>
      <c r="L841" s="13">
        <v>50580</v>
      </c>
      <c r="M841" s="13">
        <f t="shared" si="61"/>
        <v>29184.659999999996</v>
      </c>
    </row>
    <row r="842" spans="1:13">
      <c r="A842" s="2">
        <v>27227</v>
      </c>
      <c r="B842" s="2" t="s">
        <v>7637</v>
      </c>
      <c r="C842" s="73" t="s">
        <v>6400</v>
      </c>
      <c r="D842" s="2" t="s">
        <v>6285</v>
      </c>
      <c r="E842" s="2" t="s">
        <v>7060</v>
      </c>
      <c r="F842" s="2" t="s">
        <v>7639</v>
      </c>
      <c r="G842" s="2" t="s">
        <v>6272</v>
      </c>
      <c r="H842" s="13">
        <v>72530</v>
      </c>
      <c r="I842" s="13">
        <f t="shared" si="59"/>
        <v>41849.81</v>
      </c>
      <c r="J842" s="13">
        <v>66700</v>
      </c>
      <c r="K842" s="13">
        <f t="shared" si="60"/>
        <v>38485.899999999994</v>
      </c>
      <c r="L842" s="13">
        <v>59170</v>
      </c>
      <c r="M842" s="13">
        <f t="shared" si="61"/>
        <v>34141.089999999997</v>
      </c>
    </row>
    <row r="843" spans="1:13">
      <c r="A843" s="2">
        <v>27244</v>
      </c>
      <c r="B843" s="2" t="s">
        <v>7637</v>
      </c>
      <c r="C843" s="62" t="s">
        <v>6400</v>
      </c>
      <c r="D843" s="2" t="s">
        <v>6288</v>
      </c>
      <c r="E843" s="2" t="s">
        <v>7082</v>
      </c>
      <c r="F843" s="2" t="s">
        <v>7716</v>
      </c>
      <c r="G843" s="2" t="s">
        <v>7193</v>
      </c>
      <c r="H843" s="13">
        <v>41910</v>
      </c>
      <c r="I843" s="13">
        <f t="shared" si="59"/>
        <v>24182.07</v>
      </c>
      <c r="J843" s="13">
        <v>36304</v>
      </c>
      <c r="K843" s="13">
        <f t="shared" si="60"/>
        <v>20947.407999999999</v>
      </c>
      <c r="L843" s="13">
        <v>33294</v>
      </c>
      <c r="M843" s="13">
        <f t="shared" si="61"/>
        <v>19210.637999999999</v>
      </c>
    </row>
    <row r="844" spans="1:13">
      <c r="A844" s="2">
        <v>27389</v>
      </c>
      <c r="B844" s="2" t="s">
        <v>7637</v>
      </c>
      <c r="C844" s="62" t="s">
        <v>6400</v>
      </c>
      <c r="D844" s="2" t="s">
        <v>6296</v>
      </c>
      <c r="E844" s="2" t="s">
        <v>6669</v>
      </c>
      <c r="F844" s="2" t="s">
        <v>5331</v>
      </c>
      <c r="G844" s="2" t="s">
        <v>7193</v>
      </c>
      <c r="H844" s="13"/>
      <c r="I844" s="13">
        <f t="shared" si="59"/>
        <v>0</v>
      </c>
      <c r="J844" s="13">
        <v>29</v>
      </c>
      <c r="K844" s="13">
        <f t="shared" si="60"/>
        <v>16.732999999999997</v>
      </c>
      <c r="L844" s="13">
        <v>2635</v>
      </c>
      <c r="M844" s="13">
        <f t="shared" si="61"/>
        <v>1520.395</v>
      </c>
    </row>
    <row r="845" spans="1:13">
      <c r="A845" s="2">
        <v>28096</v>
      </c>
      <c r="B845" s="2" t="s">
        <v>7637</v>
      </c>
      <c r="C845" s="62" t="s">
        <v>6400</v>
      </c>
      <c r="D845" s="2" t="s">
        <v>6321</v>
      </c>
      <c r="E845" s="2" t="s">
        <v>7125</v>
      </c>
      <c r="F845" s="2" t="s">
        <v>5300</v>
      </c>
      <c r="G845" s="2" t="s">
        <v>7193</v>
      </c>
      <c r="H845" s="13">
        <v>75130</v>
      </c>
      <c r="I845" s="13">
        <f t="shared" si="59"/>
        <v>43350.009999999995</v>
      </c>
      <c r="J845" s="13">
        <v>60705</v>
      </c>
      <c r="K845" s="13">
        <f t="shared" si="60"/>
        <v>35026.784999999996</v>
      </c>
      <c r="L845" s="13">
        <v>44318</v>
      </c>
      <c r="M845" s="13">
        <f t="shared" si="61"/>
        <v>25571.485999999997</v>
      </c>
    </row>
    <row r="846" spans="1:13">
      <c r="A846" s="2">
        <v>28106</v>
      </c>
      <c r="B846" s="2" t="s">
        <v>7637</v>
      </c>
      <c r="C846" s="62" t="s">
        <v>6400</v>
      </c>
      <c r="D846" s="2" t="s">
        <v>7628</v>
      </c>
      <c r="E846" s="2" t="s">
        <v>6994</v>
      </c>
      <c r="F846" s="2" t="s">
        <v>7742</v>
      </c>
      <c r="G846" s="2" t="s">
        <v>7193</v>
      </c>
      <c r="H846" s="13">
        <v>71000</v>
      </c>
      <c r="I846" s="13">
        <f t="shared" si="59"/>
        <v>40967</v>
      </c>
      <c r="J846" s="13">
        <v>75430</v>
      </c>
      <c r="K846" s="13">
        <f t="shared" si="60"/>
        <v>43523.109999999993</v>
      </c>
      <c r="L846" s="13">
        <v>65370</v>
      </c>
      <c r="M846" s="13">
        <f t="shared" si="61"/>
        <v>37718.49</v>
      </c>
    </row>
    <row r="847" spans="1:13">
      <c r="A847" s="2">
        <v>28131</v>
      </c>
      <c r="B847" s="2" t="s">
        <v>7637</v>
      </c>
      <c r="C847" s="62" t="s">
        <v>6400</v>
      </c>
      <c r="D847" s="2" t="s">
        <v>6324</v>
      </c>
      <c r="E847" s="2" t="s">
        <v>7128</v>
      </c>
      <c r="F847" s="2" t="s">
        <v>5344</v>
      </c>
      <c r="G847" s="2" t="s">
        <v>7193</v>
      </c>
      <c r="H847" s="13">
        <v>87666</v>
      </c>
      <c r="I847" s="13">
        <f t="shared" si="59"/>
        <v>50583.281999999999</v>
      </c>
      <c r="J847" s="13">
        <v>80678</v>
      </c>
      <c r="K847" s="13">
        <f t="shared" si="60"/>
        <v>46551.205999999998</v>
      </c>
      <c r="L847" s="13">
        <v>71470</v>
      </c>
      <c r="M847" s="13">
        <f t="shared" si="61"/>
        <v>41238.189999999995</v>
      </c>
    </row>
    <row r="848" spans="1:13">
      <c r="A848" s="2">
        <v>28311</v>
      </c>
      <c r="B848" s="2" t="s">
        <v>7637</v>
      </c>
      <c r="C848" s="62" t="s">
        <v>6400</v>
      </c>
      <c r="D848" s="2" t="s">
        <v>7326</v>
      </c>
      <c r="E848" s="2" t="s">
        <v>7135</v>
      </c>
      <c r="F848" s="2" t="s">
        <v>5268</v>
      </c>
      <c r="G848" s="2" t="s">
        <v>6272</v>
      </c>
      <c r="H848" s="13">
        <v>63539</v>
      </c>
      <c r="I848" s="13">
        <f t="shared" si="59"/>
        <v>36662.002999999997</v>
      </c>
      <c r="J848" s="13">
        <v>68214</v>
      </c>
      <c r="K848" s="13">
        <f t="shared" si="60"/>
        <v>39359.477999999996</v>
      </c>
      <c r="L848" s="13">
        <v>62221</v>
      </c>
      <c r="M848" s="13">
        <f t="shared" si="61"/>
        <v>35901.517</v>
      </c>
    </row>
    <row r="849" spans="1:13">
      <c r="A849" s="2">
        <v>28379</v>
      </c>
      <c r="B849" s="2" t="s">
        <v>7637</v>
      </c>
      <c r="C849" s="73" t="s">
        <v>6400</v>
      </c>
      <c r="D849" s="2" t="s">
        <v>6329</v>
      </c>
      <c r="E849" s="2" t="s">
        <v>7137</v>
      </c>
      <c r="F849" s="2" t="s">
        <v>5268</v>
      </c>
      <c r="G849" s="2" t="s">
        <v>7243</v>
      </c>
      <c r="H849" s="13">
        <v>13953</v>
      </c>
      <c r="I849" s="13">
        <f t="shared" si="59"/>
        <v>8050.8809999999994</v>
      </c>
      <c r="J849" s="13">
        <v>15286</v>
      </c>
      <c r="K849" s="13">
        <f t="shared" si="60"/>
        <v>8820.021999999999</v>
      </c>
      <c r="L849" s="13">
        <v>15843</v>
      </c>
      <c r="M849" s="13">
        <f t="shared" si="61"/>
        <v>9141.4110000000001</v>
      </c>
    </row>
    <row r="850" spans="1:13">
      <c r="A850" s="2">
        <v>50014</v>
      </c>
      <c r="B850" s="2" t="s">
        <v>7637</v>
      </c>
      <c r="C850" s="62" t="s">
        <v>6400</v>
      </c>
      <c r="D850" s="2" t="s">
        <v>6337</v>
      </c>
      <c r="E850" s="2" t="s">
        <v>7149</v>
      </c>
      <c r="F850" s="2" t="s">
        <v>5321</v>
      </c>
      <c r="G850" s="2" t="s">
        <v>7193</v>
      </c>
      <c r="H850" s="13">
        <v>327166</v>
      </c>
      <c r="I850" s="13">
        <f t="shared" si="59"/>
        <v>188774.78199999998</v>
      </c>
      <c r="J850" s="13">
        <v>294638</v>
      </c>
      <c r="K850" s="13">
        <f t="shared" si="60"/>
        <v>170006.12599999999</v>
      </c>
      <c r="L850" s="13">
        <v>294285</v>
      </c>
      <c r="M850" s="13">
        <f t="shared" si="61"/>
        <v>169802.44499999998</v>
      </c>
    </row>
    <row r="851" spans="1:13">
      <c r="A851" s="2">
        <v>50187</v>
      </c>
      <c r="B851" s="2" t="s">
        <v>7637</v>
      </c>
      <c r="C851" s="62" t="s">
        <v>6400</v>
      </c>
      <c r="D851" s="2" t="s">
        <v>6347</v>
      </c>
      <c r="E851" s="2" t="s">
        <v>7160</v>
      </c>
      <c r="F851" s="2" t="s">
        <v>5268</v>
      </c>
      <c r="G851" s="2" t="s">
        <v>7204</v>
      </c>
      <c r="H851" s="13">
        <v>129306</v>
      </c>
      <c r="I851" s="13">
        <f t="shared" si="59"/>
        <v>74609.561999999991</v>
      </c>
      <c r="J851" s="13">
        <v>126425</v>
      </c>
      <c r="K851" s="13">
        <f t="shared" si="60"/>
        <v>72947.224999999991</v>
      </c>
      <c r="L851" s="13">
        <v>129957</v>
      </c>
      <c r="M851" s="13">
        <f t="shared" si="61"/>
        <v>74985.188999999998</v>
      </c>
    </row>
    <row r="852" spans="1:13">
      <c r="A852" s="2">
        <v>50201</v>
      </c>
      <c r="B852" s="2" t="s">
        <v>7637</v>
      </c>
      <c r="C852" s="62" t="s">
        <v>6400</v>
      </c>
      <c r="D852" s="2" t="s">
        <v>7576</v>
      </c>
      <c r="E852" s="2" t="s">
        <v>7162</v>
      </c>
      <c r="F852" s="2" t="s">
        <v>7639</v>
      </c>
      <c r="G852" s="2" t="s">
        <v>7193</v>
      </c>
      <c r="H852" s="13">
        <v>333524</v>
      </c>
      <c r="I852" s="13">
        <f t="shared" si="59"/>
        <v>192443.348</v>
      </c>
      <c r="J852" s="13">
        <v>348576</v>
      </c>
      <c r="K852" s="13">
        <f t="shared" si="60"/>
        <v>201128.35199999998</v>
      </c>
      <c r="L852" s="13">
        <v>344471</v>
      </c>
      <c r="M852" s="13">
        <f t="shared" si="61"/>
        <v>198759.76699999999</v>
      </c>
    </row>
    <row r="853" spans="1:13">
      <c r="A853" s="2">
        <v>50204</v>
      </c>
      <c r="B853" s="2" t="s">
        <v>7637</v>
      </c>
      <c r="C853" s="62" t="s">
        <v>6400</v>
      </c>
      <c r="D853" s="2" t="s">
        <v>6349</v>
      </c>
      <c r="E853" s="2" t="s">
        <v>7163</v>
      </c>
      <c r="F853" s="2" t="s">
        <v>7639</v>
      </c>
      <c r="G853" s="2" t="s">
        <v>7193</v>
      </c>
      <c r="H853" s="13">
        <v>183519</v>
      </c>
      <c r="I853" s="13">
        <f t="shared" si="59"/>
        <v>105890.46299999999</v>
      </c>
      <c r="J853" s="13">
        <v>170276</v>
      </c>
      <c r="K853" s="13">
        <f t="shared" si="60"/>
        <v>98249.251999999993</v>
      </c>
      <c r="L853" s="13">
        <v>159781</v>
      </c>
      <c r="M853" s="13">
        <f t="shared" si="61"/>
        <v>92193.636999999988</v>
      </c>
    </row>
    <row r="854" spans="1:13">
      <c r="A854" s="2">
        <v>50369</v>
      </c>
      <c r="B854" s="2" t="s">
        <v>7637</v>
      </c>
      <c r="C854" s="62" t="s">
        <v>6400</v>
      </c>
      <c r="D854" s="2" t="s">
        <v>6368</v>
      </c>
      <c r="E854" s="2" t="s">
        <v>7183</v>
      </c>
      <c r="F854" s="2" t="s">
        <v>7742</v>
      </c>
      <c r="G854" s="2" t="s">
        <v>6369</v>
      </c>
      <c r="H854" s="13">
        <v>180911</v>
      </c>
      <c r="I854" s="13">
        <f t="shared" si="59"/>
        <v>104385.647</v>
      </c>
      <c r="J854" s="13">
        <v>202582</v>
      </c>
      <c r="K854" s="13">
        <f t="shared" si="60"/>
        <v>116889.814</v>
      </c>
      <c r="L854" s="13">
        <v>197920</v>
      </c>
      <c r="M854" s="13">
        <f t="shared" si="61"/>
        <v>114199.84</v>
      </c>
    </row>
    <row r="855" spans="1:13">
      <c r="A855" s="2">
        <v>50423</v>
      </c>
      <c r="B855" s="2" t="s">
        <v>7637</v>
      </c>
      <c r="C855" s="62" t="s">
        <v>6400</v>
      </c>
      <c r="D855" s="2" t="s">
        <v>5269</v>
      </c>
      <c r="E855" s="2" t="s">
        <v>6574</v>
      </c>
      <c r="F855" s="2" t="s">
        <v>5268</v>
      </c>
      <c r="G855" s="2" t="s">
        <v>7193</v>
      </c>
      <c r="H855" s="13">
        <v>173536</v>
      </c>
      <c r="I855" s="13">
        <f t="shared" si="59"/>
        <v>100130.272</v>
      </c>
      <c r="J855" s="13">
        <v>159010</v>
      </c>
      <c r="K855" s="13">
        <f t="shared" si="60"/>
        <v>91748.76999999999</v>
      </c>
      <c r="L855" s="13">
        <v>158879</v>
      </c>
      <c r="M855" s="13">
        <f t="shared" si="61"/>
        <v>91673.18299999999</v>
      </c>
    </row>
    <row r="856" spans="1:13">
      <c r="A856" s="2">
        <v>26829</v>
      </c>
      <c r="B856" s="2" t="s">
        <v>7637</v>
      </c>
      <c r="C856" s="73" t="s">
        <v>7371</v>
      </c>
      <c r="D856" s="2" t="s">
        <v>7713</v>
      </c>
      <c r="E856" s="2" t="s">
        <v>7058</v>
      </c>
      <c r="F856" s="2" t="s">
        <v>7639</v>
      </c>
      <c r="G856" s="2" t="s">
        <v>7714</v>
      </c>
      <c r="H856" s="13">
        <v>7323</v>
      </c>
      <c r="I856" s="13">
        <f t="shared" si="59"/>
        <v>4225.3710000000001</v>
      </c>
      <c r="J856" s="13">
        <v>1</v>
      </c>
      <c r="K856" s="13">
        <f t="shared" si="60"/>
        <v>0.57699999999999996</v>
      </c>
      <c r="L856" s="13">
        <v>2213</v>
      </c>
      <c r="M856" s="13">
        <f t="shared" si="61"/>
        <v>1276.9009999999998</v>
      </c>
    </row>
    <row r="857" spans="1:13">
      <c r="A857" s="2">
        <v>26853</v>
      </c>
      <c r="B857" s="2" t="s">
        <v>7637</v>
      </c>
      <c r="C857" s="73" t="s">
        <v>7371</v>
      </c>
      <c r="D857" s="2" t="s">
        <v>5567</v>
      </c>
      <c r="E857" s="2" t="s">
        <v>7059</v>
      </c>
      <c r="F857" s="2" t="s">
        <v>7639</v>
      </c>
      <c r="G857" s="2" t="s">
        <v>7714</v>
      </c>
      <c r="H857" s="13">
        <v>1982</v>
      </c>
      <c r="I857" s="13"/>
      <c r="J857" s="13">
        <v>2917</v>
      </c>
      <c r="K857" s="13">
        <f t="shared" si="60"/>
        <v>1683.1089999999999</v>
      </c>
      <c r="L857" s="13">
        <v>1911</v>
      </c>
      <c r="M857" s="13">
        <f t="shared" si="61"/>
        <v>1102.6469999999999</v>
      </c>
    </row>
    <row r="858" spans="1:13" ht="13.5" thickBot="1">
      <c r="A858" s="56"/>
      <c r="B858" s="56"/>
      <c r="C858" s="104" t="s">
        <v>6382</v>
      </c>
      <c r="D858" s="56"/>
      <c r="E858" s="56"/>
      <c r="F858" s="56"/>
      <c r="G858" s="56"/>
      <c r="H858" s="105">
        <f t="shared" ref="H858:M858" si="62">SUM(H833:H857)</f>
        <v>2061035</v>
      </c>
      <c r="I858" s="105">
        <f t="shared" si="62"/>
        <v>1188073.581</v>
      </c>
      <c r="J858" s="105">
        <f t="shared" si="62"/>
        <v>2006350</v>
      </c>
      <c r="K858" s="105">
        <f t="shared" si="62"/>
        <v>1157663.95</v>
      </c>
      <c r="L858" s="105">
        <f t="shared" si="62"/>
        <v>1941953</v>
      </c>
      <c r="M858" s="105">
        <f t="shared" si="62"/>
        <v>1120506.8810000001</v>
      </c>
    </row>
    <row r="859" spans="1:13">
      <c r="A859" s="55"/>
      <c r="B859" s="55"/>
      <c r="C859" s="106"/>
      <c r="D859" s="55"/>
      <c r="E859" s="55"/>
      <c r="F859" s="55"/>
      <c r="G859" s="55"/>
      <c r="H859" s="72"/>
      <c r="I859" s="72"/>
      <c r="J859" s="72"/>
      <c r="K859" s="72"/>
      <c r="L859" s="72"/>
      <c r="M859" s="72"/>
    </row>
    <row r="860" spans="1:13">
      <c r="A860" s="2"/>
      <c r="B860" s="2"/>
      <c r="C860" s="62"/>
      <c r="D860" s="2"/>
      <c r="E860" s="2"/>
      <c r="F860" s="2"/>
      <c r="G860" s="2"/>
      <c r="H860" s="13"/>
      <c r="I860" s="13"/>
      <c r="J860" s="13"/>
      <c r="K860" s="13"/>
      <c r="L860" s="13"/>
      <c r="M860" s="13"/>
    </row>
    <row r="861" spans="1:13" ht="13.5" thickBot="1">
      <c r="A861" s="56"/>
      <c r="B861" s="56"/>
      <c r="C861" s="104" t="s">
        <v>6383</v>
      </c>
      <c r="D861" s="56"/>
      <c r="E861" s="56"/>
      <c r="F861" s="56"/>
      <c r="G861" s="56"/>
      <c r="H861" s="105">
        <f t="shared" ref="H861:M861" si="63">H17+H83+H118+H127+H157+H189+H212+H831+H858</f>
        <v>18997222</v>
      </c>
      <c r="I861" s="105">
        <f t="shared" si="63"/>
        <v>10957536.386999998</v>
      </c>
      <c r="J861" s="105">
        <f t="shared" si="63"/>
        <v>18398936</v>
      </c>
      <c r="K861" s="105">
        <f t="shared" si="63"/>
        <v>10616186.072000001</v>
      </c>
      <c r="L861" s="105">
        <f t="shared" si="63"/>
        <v>18374388</v>
      </c>
      <c r="M861" s="105">
        <f t="shared" si="63"/>
        <v>10602021.875999998</v>
      </c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26"/>
  <sheetViews>
    <sheetView topLeftCell="A91" workbookViewId="0"/>
  </sheetViews>
  <sheetFormatPr defaultRowHeight="12.75"/>
  <cols>
    <col min="1" max="1" width="11.7109375" customWidth="1"/>
    <col min="2" max="2" width="32.7109375" style="75" bestFit="1" customWidth="1"/>
    <col min="3" max="3" width="35.140625" bestFit="1" customWidth="1"/>
    <col min="4" max="12" width="16.7109375" customWidth="1"/>
    <col min="16" max="16" width="11" bestFit="1" customWidth="1"/>
    <col min="17" max="17" width="35.140625" bestFit="1" customWidth="1"/>
  </cols>
  <sheetData>
    <row r="1" spans="1:14" ht="14.25">
      <c r="A1" s="20" t="s">
        <v>6404</v>
      </c>
      <c r="B1" s="80"/>
      <c r="C1" s="18"/>
    </row>
    <row r="2" spans="1:14">
      <c r="A2" s="18"/>
      <c r="B2" s="81"/>
      <c r="C2" s="18"/>
    </row>
    <row r="3" spans="1:14">
      <c r="A3" s="20" t="s">
        <v>7572</v>
      </c>
      <c r="B3" s="80"/>
      <c r="C3" s="18"/>
    </row>
    <row r="4" spans="1:14" ht="13.5" thickBot="1"/>
    <row r="5" spans="1:14" ht="39" thickBot="1">
      <c r="A5" s="38" t="s">
        <v>7571</v>
      </c>
      <c r="B5" s="82" t="s">
        <v>7608</v>
      </c>
      <c r="C5" s="39" t="s">
        <v>7281</v>
      </c>
      <c r="D5" s="39">
        <v>2008</v>
      </c>
      <c r="E5" s="39" t="s">
        <v>7645</v>
      </c>
      <c r="F5" s="146" t="s">
        <v>6611</v>
      </c>
      <c r="G5" s="39">
        <v>2009</v>
      </c>
      <c r="H5" s="110" t="s">
        <v>7646</v>
      </c>
      <c r="I5" s="146" t="s">
        <v>6612</v>
      </c>
      <c r="J5" s="39">
        <v>2010</v>
      </c>
      <c r="K5" s="39" t="s">
        <v>7647</v>
      </c>
      <c r="L5" s="147" t="s">
        <v>6613</v>
      </c>
    </row>
    <row r="6" spans="1:14">
      <c r="A6" s="143" t="s">
        <v>7506</v>
      </c>
      <c r="B6" s="78" t="s">
        <v>5425</v>
      </c>
      <c r="C6" s="55" t="s">
        <v>7507</v>
      </c>
      <c r="D6" s="72">
        <v>53160.4</v>
      </c>
      <c r="E6" s="72">
        <f>D6*10*0.265</f>
        <v>140875.06</v>
      </c>
      <c r="F6" s="72">
        <f>E6/2931*3277</f>
        <v>157505.14214261345</v>
      </c>
      <c r="G6" s="72">
        <v>30352</v>
      </c>
      <c r="H6" s="114">
        <f>G6*10*0.265</f>
        <v>80432.800000000003</v>
      </c>
      <c r="I6" s="72">
        <f>H6/3147*3277</f>
        <v>83755.413282491267</v>
      </c>
      <c r="J6" s="114">
        <v>24013.599999999999</v>
      </c>
      <c r="K6" s="72">
        <f>J6*10*0.265</f>
        <v>63636.04</v>
      </c>
      <c r="L6" s="144">
        <f>K6/3751*3277</f>
        <v>55594.588930951744</v>
      </c>
      <c r="N6" s="54"/>
    </row>
    <row r="7" spans="1:14" ht="13.5" thickBot="1">
      <c r="A7" s="138"/>
      <c r="B7" s="104" t="s">
        <v>6384</v>
      </c>
      <c r="C7" s="56"/>
      <c r="D7" s="105">
        <f t="shared" ref="D7:K7" si="0">SUM(D6)</f>
        <v>53160.4</v>
      </c>
      <c r="E7" s="105">
        <f t="shared" si="0"/>
        <v>140875.06</v>
      </c>
      <c r="F7" s="105">
        <f>SUM(F6)</f>
        <v>157505.14214261345</v>
      </c>
      <c r="G7" s="105">
        <f t="shared" si="0"/>
        <v>30352</v>
      </c>
      <c r="H7" s="105">
        <f t="shared" si="0"/>
        <v>80432.800000000003</v>
      </c>
      <c r="I7" s="105">
        <f>SUM(I6)</f>
        <v>83755.413282491267</v>
      </c>
      <c r="J7" s="105">
        <f t="shared" si="0"/>
        <v>24013.599999999999</v>
      </c>
      <c r="K7" s="105">
        <f t="shared" si="0"/>
        <v>63636.04</v>
      </c>
      <c r="L7" s="121">
        <f>SUM(L6)</f>
        <v>55594.588930951744</v>
      </c>
      <c r="N7" s="54"/>
    </row>
    <row r="8" spans="1:14">
      <c r="A8" s="143"/>
      <c r="B8" s="78"/>
      <c r="C8" s="55"/>
      <c r="D8" s="72"/>
      <c r="E8" s="72"/>
      <c r="F8" s="72"/>
      <c r="G8" s="72"/>
      <c r="H8" s="114"/>
      <c r="I8" s="114"/>
      <c r="J8" s="114"/>
      <c r="K8" s="72"/>
      <c r="L8" s="144"/>
      <c r="N8" s="54"/>
    </row>
    <row r="9" spans="1:14">
      <c r="A9" s="4" t="s">
        <v>7492</v>
      </c>
      <c r="B9" s="78" t="s">
        <v>6402</v>
      </c>
      <c r="C9" s="2" t="s">
        <v>7493</v>
      </c>
      <c r="D9" s="13">
        <v>31521.3</v>
      </c>
      <c r="E9" s="72">
        <f>D9*10*0.265</f>
        <v>83531.445000000007</v>
      </c>
      <c r="F9" s="72">
        <f>E9/2931*3277</f>
        <v>93392.202410440135</v>
      </c>
      <c r="G9" s="13">
        <v>21546.7</v>
      </c>
      <c r="H9" s="114">
        <f>G9*10*0.265</f>
        <v>57098.755000000005</v>
      </c>
      <c r="I9" s="72">
        <f>H9/3147*3277</f>
        <v>59457.457939307278</v>
      </c>
      <c r="J9" s="112">
        <v>20579.099999999999</v>
      </c>
      <c r="K9" s="72">
        <f>J9*10*0.265</f>
        <v>54534.615000000005</v>
      </c>
      <c r="L9" s="144">
        <f>K9/3751*3277</f>
        <v>47643.277354038924</v>
      </c>
      <c r="N9" s="54"/>
    </row>
    <row r="10" spans="1:14">
      <c r="A10" s="4" t="s">
        <v>7514</v>
      </c>
      <c r="B10" s="62" t="s">
        <v>6402</v>
      </c>
      <c r="C10" s="2" t="s">
        <v>7515</v>
      </c>
      <c r="D10" s="13">
        <v>3604</v>
      </c>
      <c r="E10" s="72">
        <f t="shared" ref="E10:E15" si="1">D10*10*0.265</f>
        <v>9550.6</v>
      </c>
      <c r="F10" s="72">
        <f t="shared" ref="F10:F15" si="2">E10/2931*3277</f>
        <v>10678.033503923576</v>
      </c>
      <c r="G10" s="13">
        <v>4239</v>
      </c>
      <c r="H10" s="114">
        <f t="shared" ref="H10:H15" si="3">G10*10*0.265</f>
        <v>11233.35</v>
      </c>
      <c r="I10" s="72">
        <f t="shared" ref="I10:I15" si="4">H10/3147*3277</f>
        <v>11697.390514775978</v>
      </c>
      <c r="J10" s="112">
        <v>4081</v>
      </c>
      <c r="K10" s="72">
        <f t="shared" ref="K10:K15" si="5">J10*10*0.265</f>
        <v>10814.65</v>
      </c>
      <c r="L10" s="144">
        <f t="shared" ref="L10:L15" si="6">K10/3751*3277</f>
        <v>9448.0426686216997</v>
      </c>
      <c r="N10" s="54"/>
    </row>
    <row r="11" spans="1:14">
      <c r="A11" s="4" t="s">
        <v>7488</v>
      </c>
      <c r="B11" s="62" t="s">
        <v>6402</v>
      </c>
      <c r="C11" s="2" t="s">
        <v>7489</v>
      </c>
      <c r="D11" s="13">
        <v>0</v>
      </c>
      <c r="E11" s="72">
        <f t="shared" si="1"/>
        <v>0</v>
      </c>
      <c r="F11" s="72">
        <f t="shared" si="2"/>
        <v>0</v>
      </c>
      <c r="G11" s="58">
        <v>0</v>
      </c>
      <c r="H11" s="114">
        <f t="shared" si="3"/>
        <v>0</v>
      </c>
      <c r="I11" s="72">
        <f t="shared" si="4"/>
        <v>0</v>
      </c>
      <c r="J11" s="113">
        <v>0</v>
      </c>
      <c r="K11" s="72">
        <f t="shared" si="5"/>
        <v>0</v>
      </c>
      <c r="L11" s="144">
        <f t="shared" si="6"/>
        <v>0</v>
      </c>
      <c r="N11" s="54"/>
    </row>
    <row r="12" spans="1:14">
      <c r="A12" s="4" t="s">
        <v>7522</v>
      </c>
      <c r="B12" s="62" t="s">
        <v>6402</v>
      </c>
      <c r="C12" s="2" t="s">
        <v>7523</v>
      </c>
      <c r="D12" s="13">
        <v>890.5</v>
      </c>
      <c r="E12" s="72">
        <f t="shared" si="1"/>
        <v>2359.8250000000003</v>
      </c>
      <c r="F12" s="72">
        <f t="shared" si="2"/>
        <v>2638.3986779256229</v>
      </c>
      <c r="G12" s="13">
        <v>1668</v>
      </c>
      <c r="H12" s="114">
        <f t="shared" si="3"/>
        <v>4420.2</v>
      </c>
      <c r="I12" s="72">
        <f t="shared" si="4"/>
        <v>4602.7948522402285</v>
      </c>
      <c r="J12" s="112">
        <v>1691.7</v>
      </c>
      <c r="K12" s="72">
        <f t="shared" si="5"/>
        <v>4483.0050000000001</v>
      </c>
      <c r="L12" s="144">
        <f t="shared" si="6"/>
        <v>3916.5042348707016</v>
      </c>
      <c r="N12" s="54"/>
    </row>
    <row r="13" spans="1:14">
      <c r="A13" s="4" t="s">
        <v>7516</v>
      </c>
      <c r="B13" s="62" t="s">
        <v>6402</v>
      </c>
      <c r="C13" s="2" t="s">
        <v>7517</v>
      </c>
      <c r="D13" s="13">
        <v>2007</v>
      </c>
      <c r="E13" s="72">
        <f t="shared" si="1"/>
        <v>5318.55</v>
      </c>
      <c r="F13" s="72">
        <f t="shared" si="2"/>
        <v>5946.3965711361316</v>
      </c>
      <c r="G13" s="13">
        <v>5977</v>
      </c>
      <c r="H13" s="114">
        <f t="shared" si="3"/>
        <v>15839.050000000001</v>
      </c>
      <c r="I13" s="72">
        <f t="shared" si="4"/>
        <v>16493.348220527489</v>
      </c>
      <c r="J13" s="112">
        <v>3822</v>
      </c>
      <c r="K13" s="72">
        <f t="shared" si="5"/>
        <v>10128.300000000001</v>
      </c>
      <c r="L13" s="144">
        <f t="shared" si="6"/>
        <v>8848.4241802186079</v>
      </c>
      <c r="N13" s="54"/>
    </row>
    <row r="14" spans="1:14">
      <c r="A14" s="4" t="s">
        <v>7559</v>
      </c>
      <c r="B14" s="62" t="s">
        <v>6402</v>
      </c>
      <c r="C14" s="2" t="s">
        <v>7560</v>
      </c>
      <c r="D14" s="13">
        <v>0</v>
      </c>
      <c r="E14" s="72">
        <f t="shared" si="1"/>
        <v>0</v>
      </c>
      <c r="F14" s="72">
        <f t="shared" si="2"/>
        <v>0</v>
      </c>
      <c r="G14" s="58">
        <v>0</v>
      </c>
      <c r="H14" s="114">
        <f t="shared" si="3"/>
        <v>0</v>
      </c>
      <c r="I14" s="72">
        <f t="shared" si="4"/>
        <v>0</v>
      </c>
      <c r="J14" s="113">
        <v>0</v>
      </c>
      <c r="K14" s="72">
        <f t="shared" si="5"/>
        <v>0</v>
      </c>
      <c r="L14" s="144">
        <f t="shared" si="6"/>
        <v>0</v>
      </c>
      <c r="N14" s="54"/>
    </row>
    <row r="15" spans="1:14">
      <c r="A15" s="4" t="s">
        <v>7520</v>
      </c>
      <c r="B15" s="62" t="s">
        <v>6402</v>
      </c>
      <c r="C15" s="2" t="s">
        <v>7521</v>
      </c>
      <c r="D15" s="13">
        <v>0</v>
      </c>
      <c r="E15" s="72">
        <f t="shared" si="1"/>
        <v>0</v>
      </c>
      <c r="F15" s="72">
        <f t="shared" si="2"/>
        <v>0</v>
      </c>
      <c r="G15" s="58">
        <v>0</v>
      </c>
      <c r="H15" s="114">
        <f t="shared" si="3"/>
        <v>0</v>
      </c>
      <c r="I15" s="72">
        <f t="shared" si="4"/>
        <v>0</v>
      </c>
      <c r="J15" s="113">
        <v>0</v>
      </c>
      <c r="K15" s="72">
        <f t="shared" si="5"/>
        <v>0</v>
      </c>
      <c r="L15" s="144">
        <f t="shared" si="6"/>
        <v>0</v>
      </c>
      <c r="N15" s="54"/>
    </row>
    <row r="16" spans="1:14" ht="13.5" thickBot="1">
      <c r="A16" s="138"/>
      <c r="B16" s="104" t="s">
        <v>6376</v>
      </c>
      <c r="C16" s="56"/>
      <c r="D16" s="105">
        <f t="shared" ref="D16:K16" si="7">SUM(D9:D15)</f>
        <v>38022.800000000003</v>
      </c>
      <c r="E16" s="105">
        <f t="shared" si="7"/>
        <v>100760.42000000001</v>
      </c>
      <c r="F16" s="105">
        <f>SUM(F9:F15)</f>
        <v>112655.03116342548</v>
      </c>
      <c r="G16" s="105">
        <f t="shared" si="7"/>
        <v>33430.699999999997</v>
      </c>
      <c r="H16" s="105">
        <f t="shared" si="7"/>
        <v>88591.35500000001</v>
      </c>
      <c r="I16" s="105">
        <f>SUM(I9:I15)</f>
        <v>92250.991526850979</v>
      </c>
      <c r="J16" s="105">
        <f t="shared" si="7"/>
        <v>30173.8</v>
      </c>
      <c r="K16" s="105">
        <f t="shared" si="7"/>
        <v>79960.570000000007</v>
      </c>
      <c r="L16" s="121">
        <f>SUM(L9:L15)</f>
        <v>69856.248437749935</v>
      </c>
      <c r="N16" s="54"/>
    </row>
    <row r="17" spans="1:14">
      <c r="A17" s="4"/>
      <c r="B17" s="62"/>
      <c r="C17" s="2"/>
      <c r="D17" s="13"/>
      <c r="E17" s="13"/>
      <c r="F17" s="13"/>
      <c r="G17" s="58"/>
      <c r="H17" s="113"/>
      <c r="I17" s="113"/>
      <c r="J17" s="113"/>
      <c r="K17" s="13"/>
      <c r="L17" s="59"/>
      <c r="N17" s="54"/>
    </row>
    <row r="18" spans="1:14">
      <c r="A18" s="4" t="s">
        <v>7383</v>
      </c>
      <c r="B18" s="62" t="s">
        <v>6398</v>
      </c>
      <c r="C18" s="2" t="s">
        <v>7384</v>
      </c>
      <c r="D18" s="13">
        <v>5295.5</v>
      </c>
      <c r="E18" s="72">
        <f>D18*10*0.265</f>
        <v>14033.075000000001</v>
      </c>
      <c r="F18" s="72">
        <f>E18/2931*3277</f>
        <v>15689.657719208461</v>
      </c>
      <c r="G18" s="13">
        <v>5777.1</v>
      </c>
      <c r="H18" s="114">
        <f t="shared" ref="H18:H32" si="8">G18*10*0.265</f>
        <v>15309.315000000001</v>
      </c>
      <c r="I18" s="72">
        <f>H18/3147*3277</f>
        <v>15941.730300285986</v>
      </c>
      <c r="J18" s="112">
        <v>5335</v>
      </c>
      <c r="K18" s="72">
        <f t="shared" ref="K18:K32" si="9">J18*10*0.265</f>
        <v>14137.75</v>
      </c>
      <c r="L18" s="144">
        <f>K18/3751*3277</f>
        <v>12351.214809384164</v>
      </c>
      <c r="N18" s="54"/>
    </row>
    <row r="19" spans="1:14">
      <c r="A19" s="4" t="s">
        <v>7360</v>
      </c>
      <c r="B19" s="62" t="s">
        <v>6398</v>
      </c>
      <c r="C19" s="2" t="s">
        <v>7361</v>
      </c>
      <c r="D19" s="13">
        <v>4179.6000000000004</v>
      </c>
      <c r="E19" s="72">
        <f t="shared" ref="E19:E32" si="10">D19*10*0.265</f>
        <v>11075.94</v>
      </c>
      <c r="F19" s="72">
        <f t="shared" ref="F19:F32" si="11">E19/2931*3277</f>
        <v>12383.437523029683</v>
      </c>
      <c r="G19" s="13">
        <v>3083.9</v>
      </c>
      <c r="H19" s="114">
        <f t="shared" si="8"/>
        <v>8172.335</v>
      </c>
      <c r="I19" s="72">
        <f t="shared" ref="I19:I32" si="12">H19/3147*3277</f>
        <v>8509.9274849062585</v>
      </c>
      <c r="J19" s="112">
        <v>4773.3999999999996</v>
      </c>
      <c r="K19" s="72">
        <f t="shared" si="9"/>
        <v>12649.51</v>
      </c>
      <c r="L19" s="144">
        <f t="shared" ref="L19:L32" si="13">K19/3751*3277</f>
        <v>11051.038195147961</v>
      </c>
      <c r="N19" s="54"/>
    </row>
    <row r="20" spans="1:14">
      <c r="A20" s="4" t="s">
        <v>7381</v>
      </c>
      <c r="B20" s="62" t="s">
        <v>6398</v>
      </c>
      <c r="C20" s="2" t="s">
        <v>7382</v>
      </c>
      <c r="D20" s="13">
        <v>3802.9</v>
      </c>
      <c r="E20" s="72">
        <f t="shared" si="10"/>
        <v>10077.685000000001</v>
      </c>
      <c r="F20" s="72">
        <f t="shared" si="11"/>
        <v>11267.340069942</v>
      </c>
      <c r="G20" s="13">
        <v>0</v>
      </c>
      <c r="H20" s="114">
        <f t="shared" si="8"/>
        <v>0</v>
      </c>
      <c r="I20" s="72">
        <f t="shared" si="12"/>
        <v>0</v>
      </c>
      <c r="J20" s="113">
        <v>0</v>
      </c>
      <c r="K20" s="72">
        <f t="shared" si="9"/>
        <v>0</v>
      </c>
      <c r="L20" s="144">
        <f t="shared" si="13"/>
        <v>0</v>
      </c>
      <c r="N20" s="54"/>
    </row>
    <row r="21" spans="1:14">
      <c r="A21" s="4" t="s">
        <v>7372</v>
      </c>
      <c r="B21" s="62" t="s">
        <v>6398</v>
      </c>
      <c r="C21" s="2" t="s">
        <v>7373</v>
      </c>
      <c r="D21" s="13">
        <v>0</v>
      </c>
      <c r="E21" s="72">
        <f t="shared" si="10"/>
        <v>0</v>
      </c>
      <c r="F21" s="72">
        <f t="shared" si="11"/>
        <v>0</v>
      </c>
      <c r="G21" s="13">
        <v>0</v>
      </c>
      <c r="H21" s="114">
        <f t="shared" si="8"/>
        <v>0</v>
      </c>
      <c r="I21" s="72">
        <f t="shared" si="12"/>
        <v>0</v>
      </c>
      <c r="J21" s="113">
        <v>0</v>
      </c>
      <c r="K21" s="72">
        <f t="shared" si="9"/>
        <v>0</v>
      </c>
      <c r="L21" s="144">
        <f t="shared" si="13"/>
        <v>0</v>
      </c>
      <c r="N21" s="54"/>
    </row>
    <row r="22" spans="1:14">
      <c r="A22" s="4" t="s">
        <v>7530</v>
      </c>
      <c r="B22" s="62" t="s">
        <v>6398</v>
      </c>
      <c r="C22" s="2" t="s">
        <v>7531</v>
      </c>
      <c r="D22" s="13">
        <v>0</v>
      </c>
      <c r="E22" s="72">
        <f t="shared" si="10"/>
        <v>0</v>
      </c>
      <c r="F22" s="72">
        <f t="shared" si="11"/>
        <v>0</v>
      </c>
      <c r="G22" s="13">
        <v>0</v>
      </c>
      <c r="H22" s="114">
        <f t="shared" si="8"/>
        <v>0</v>
      </c>
      <c r="I22" s="72">
        <f t="shared" si="12"/>
        <v>0</v>
      </c>
      <c r="J22" s="113">
        <v>0</v>
      </c>
      <c r="K22" s="72">
        <f t="shared" si="9"/>
        <v>0</v>
      </c>
      <c r="L22" s="144">
        <f t="shared" si="13"/>
        <v>0</v>
      </c>
      <c r="N22" s="54"/>
    </row>
    <row r="23" spans="1:14">
      <c r="A23" s="4" t="s">
        <v>7385</v>
      </c>
      <c r="B23" s="62" t="s">
        <v>6398</v>
      </c>
      <c r="C23" s="2" t="s">
        <v>7386</v>
      </c>
      <c r="D23" s="13">
        <v>3219</v>
      </c>
      <c r="E23" s="72">
        <f t="shared" si="10"/>
        <v>8530.35</v>
      </c>
      <c r="F23" s="72">
        <f t="shared" si="11"/>
        <v>9537.344575230296</v>
      </c>
      <c r="G23" s="13">
        <v>5382</v>
      </c>
      <c r="H23" s="114">
        <f t="shared" si="8"/>
        <v>14262.300000000001</v>
      </c>
      <c r="I23" s="72">
        <f t="shared" si="12"/>
        <v>14851.463965681602</v>
      </c>
      <c r="J23" s="112">
        <v>6473</v>
      </c>
      <c r="K23" s="72">
        <f t="shared" si="9"/>
        <v>17153.45</v>
      </c>
      <c r="L23" s="144">
        <f t="shared" si="13"/>
        <v>14985.831951479604</v>
      </c>
      <c r="N23" s="54"/>
    </row>
    <row r="24" spans="1:14">
      <c r="A24" s="4" t="s">
        <v>7379</v>
      </c>
      <c r="B24" s="62" t="s">
        <v>6398</v>
      </c>
      <c r="C24" s="2" t="s">
        <v>7380</v>
      </c>
      <c r="D24" s="13">
        <v>7439.2</v>
      </c>
      <c r="E24" s="72">
        <f t="shared" si="10"/>
        <v>19713.88</v>
      </c>
      <c r="F24" s="72">
        <f t="shared" si="11"/>
        <v>22041.072930740364</v>
      </c>
      <c r="G24" s="13">
        <v>6020.6</v>
      </c>
      <c r="H24" s="114">
        <f t="shared" si="8"/>
        <v>15954.59</v>
      </c>
      <c r="I24" s="72">
        <f t="shared" si="12"/>
        <v>16613.661083571656</v>
      </c>
      <c r="J24" s="112">
        <v>6116</v>
      </c>
      <c r="K24" s="72">
        <f t="shared" si="9"/>
        <v>16207.400000000001</v>
      </c>
      <c r="L24" s="144">
        <f t="shared" si="13"/>
        <v>14159.330791788858</v>
      </c>
      <c r="N24" s="54"/>
    </row>
    <row r="25" spans="1:14">
      <c r="A25" s="4" t="s">
        <v>7378</v>
      </c>
      <c r="B25" s="62" t="s">
        <v>6398</v>
      </c>
      <c r="C25" s="2" t="s">
        <v>7319</v>
      </c>
      <c r="D25" s="13">
        <v>0</v>
      </c>
      <c r="E25" s="72">
        <f t="shared" si="10"/>
        <v>0</v>
      </c>
      <c r="F25" s="72">
        <f t="shared" si="11"/>
        <v>0</v>
      </c>
      <c r="G25" s="58">
        <v>0</v>
      </c>
      <c r="H25" s="114">
        <f t="shared" si="8"/>
        <v>0</v>
      </c>
      <c r="I25" s="72">
        <f t="shared" si="12"/>
        <v>0</v>
      </c>
      <c r="J25" s="113">
        <v>0</v>
      </c>
      <c r="K25" s="72">
        <f t="shared" si="9"/>
        <v>0</v>
      </c>
      <c r="L25" s="144">
        <f t="shared" si="13"/>
        <v>0</v>
      </c>
      <c r="N25" s="54"/>
    </row>
    <row r="26" spans="1:14">
      <c r="A26" s="4" t="s">
        <v>7535</v>
      </c>
      <c r="B26" s="62" t="s">
        <v>6398</v>
      </c>
      <c r="C26" s="2" t="s">
        <v>7536</v>
      </c>
      <c r="D26" s="13">
        <v>0</v>
      </c>
      <c r="E26" s="72">
        <f t="shared" si="10"/>
        <v>0</v>
      </c>
      <c r="F26" s="72">
        <f t="shared" si="11"/>
        <v>0</v>
      </c>
      <c r="G26" s="13">
        <v>4524.5</v>
      </c>
      <c r="H26" s="114">
        <f t="shared" si="8"/>
        <v>11989.925000000001</v>
      </c>
      <c r="I26" s="72">
        <f t="shared" si="12"/>
        <v>12485.219010168415</v>
      </c>
      <c r="J26" s="112">
        <v>5640</v>
      </c>
      <c r="K26" s="72">
        <f t="shared" si="9"/>
        <v>14946</v>
      </c>
      <c r="L26" s="144">
        <f t="shared" si="13"/>
        <v>13057.329245534524</v>
      </c>
      <c r="N26" s="54"/>
    </row>
    <row r="27" spans="1:14">
      <c r="A27" s="4" t="s">
        <v>7387</v>
      </c>
      <c r="B27" s="62" t="s">
        <v>6398</v>
      </c>
      <c r="C27" s="2" t="s">
        <v>7388</v>
      </c>
      <c r="D27" s="13">
        <v>2917</v>
      </c>
      <c r="E27" s="72">
        <f t="shared" si="10"/>
        <v>7730.05</v>
      </c>
      <c r="F27" s="72">
        <f t="shared" si="11"/>
        <v>8642.5704025929717</v>
      </c>
      <c r="G27" s="13">
        <v>2227</v>
      </c>
      <c r="H27" s="114">
        <f t="shared" si="8"/>
        <v>5901.55</v>
      </c>
      <c r="I27" s="72">
        <f t="shared" si="12"/>
        <v>6145.3382109945987</v>
      </c>
      <c r="J27" s="112">
        <v>1916</v>
      </c>
      <c r="K27" s="72">
        <f t="shared" si="9"/>
        <v>5077.4000000000005</v>
      </c>
      <c r="L27" s="144">
        <f t="shared" si="13"/>
        <v>4435.7877366035727</v>
      </c>
      <c r="N27" s="54"/>
    </row>
    <row r="28" spans="1:14">
      <c r="A28" s="4" t="s">
        <v>7376</v>
      </c>
      <c r="B28" s="62" t="s">
        <v>6398</v>
      </c>
      <c r="C28" s="2" t="s">
        <v>7377</v>
      </c>
      <c r="D28" s="13">
        <v>3110.9</v>
      </c>
      <c r="E28" s="72">
        <f t="shared" si="10"/>
        <v>8243.8850000000002</v>
      </c>
      <c r="F28" s="72">
        <f t="shared" si="11"/>
        <v>9217.0628266803142</v>
      </c>
      <c r="G28" s="58">
        <v>0</v>
      </c>
      <c r="H28" s="114">
        <f t="shared" si="8"/>
        <v>0</v>
      </c>
      <c r="I28" s="72">
        <f t="shared" si="12"/>
        <v>0</v>
      </c>
      <c r="J28" s="113">
        <v>0</v>
      </c>
      <c r="K28" s="72">
        <f t="shared" si="9"/>
        <v>0</v>
      </c>
      <c r="L28" s="144">
        <f t="shared" si="13"/>
        <v>0</v>
      </c>
      <c r="N28" s="54"/>
    </row>
    <row r="29" spans="1:14">
      <c r="A29" s="4" t="s">
        <v>7389</v>
      </c>
      <c r="B29" s="62" t="s">
        <v>6398</v>
      </c>
      <c r="C29" s="2" t="s">
        <v>7390</v>
      </c>
      <c r="D29" s="13">
        <v>4688</v>
      </c>
      <c r="E29" s="72">
        <f t="shared" si="10"/>
        <v>12423.2</v>
      </c>
      <c r="F29" s="72">
        <f t="shared" si="11"/>
        <v>13889.739474582053</v>
      </c>
      <c r="G29" s="13">
        <v>3196</v>
      </c>
      <c r="H29" s="114">
        <f t="shared" si="8"/>
        <v>8469.4</v>
      </c>
      <c r="I29" s="72">
        <f t="shared" si="12"/>
        <v>8819.263997457896</v>
      </c>
      <c r="J29" s="112"/>
      <c r="K29" s="72">
        <f t="shared" si="9"/>
        <v>0</v>
      </c>
      <c r="L29" s="144">
        <f t="shared" si="13"/>
        <v>0</v>
      </c>
      <c r="N29" s="54"/>
    </row>
    <row r="30" spans="1:14">
      <c r="A30" s="4" t="s">
        <v>7532</v>
      </c>
      <c r="B30" s="62" t="s">
        <v>6398</v>
      </c>
      <c r="C30" s="2" t="s">
        <v>7533</v>
      </c>
      <c r="D30" s="13">
        <v>0</v>
      </c>
      <c r="E30" s="72">
        <f t="shared" si="10"/>
        <v>0</v>
      </c>
      <c r="F30" s="72">
        <f t="shared" si="11"/>
        <v>0</v>
      </c>
      <c r="G30" s="58">
        <v>0</v>
      </c>
      <c r="H30" s="114">
        <f t="shared" si="8"/>
        <v>0</v>
      </c>
      <c r="I30" s="72">
        <f t="shared" si="12"/>
        <v>0</v>
      </c>
      <c r="J30" s="113">
        <v>0</v>
      </c>
      <c r="K30" s="72">
        <f t="shared" si="9"/>
        <v>0</v>
      </c>
      <c r="L30" s="144">
        <f t="shared" si="13"/>
        <v>0</v>
      </c>
      <c r="N30" s="54"/>
    </row>
    <row r="31" spans="1:14">
      <c r="A31" s="4" t="s">
        <v>7374</v>
      </c>
      <c r="B31" s="62" t="s">
        <v>6398</v>
      </c>
      <c r="C31" s="2" t="s">
        <v>7375</v>
      </c>
      <c r="D31" s="13">
        <v>5053.1000000000004</v>
      </c>
      <c r="E31" s="72">
        <f t="shared" si="10"/>
        <v>13390.715</v>
      </c>
      <c r="F31" s="72">
        <f t="shared" si="11"/>
        <v>14971.468118389628</v>
      </c>
      <c r="G31" s="58">
        <v>0</v>
      </c>
      <c r="H31" s="114">
        <f t="shared" si="8"/>
        <v>0</v>
      </c>
      <c r="I31" s="72">
        <f t="shared" si="12"/>
        <v>0</v>
      </c>
      <c r="J31" s="113">
        <v>0</v>
      </c>
      <c r="K31" s="72">
        <f t="shared" si="9"/>
        <v>0</v>
      </c>
      <c r="L31" s="144">
        <f t="shared" si="13"/>
        <v>0</v>
      </c>
      <c r="N31" s="54"/>
    </row>
    <row r="32" spans="1:14">
      <c r="A32" s="4" t="s">
        <v>7534</v>
      </c>
      <c r="B32" s="62" t="s">
        <v>6398</v>
      </c>
      <c r="C32" s="2" t="s">
        <v>7317</v>
      </c>
      <c r="D32" s="13">
        <v>0</v>
      </c>
      <c r="E32" s="72">
        <f t="shared" si="10"/>
        <v>0</v>
      </c>
      <c r="F32" s="72">
        <f t="shared" si="11"/>
        <v>0</v>
      </c>
      <c r="G32" s="13">
        <v>3436.7</v>
      </c>
      <c r="H32" s="114">
        <f t="shared" si="8"/>
        <v>9107.255000000001</v>
      </c>
      <c r="I32" s="72">
        <f t="shared" si="12"/>
        <v>9483.4682666031149</v>
      </c>
      <c r="J32" s="112">
        <v>2223.5</v>
      </c>
      <c r="K32" s="72">
        <f t="shared" si="9"/>
        <v>5892.2750000000005</v>
      </c>
      <c r="L32" s="144">
        <f t="shared" si="13"/>
        <v>5147.6899960010669</v>
      </c>
      <c r="N32" s="54"/>
    </row>
    <row r="33" spans="1:14" ht="13.5" thickBot="1">
      <c r="A33" s="138"/>
      <c r="B33" s="104" t="s">
        <v>6377</v>
      </c>
      <c r="C33" s="56"/>
      <c r="D33" s="105">
        <f t="shared" ref="D33:K33" si="14">SUM(D18:D32)</f>
        <v>39705.200000000004</v>
      </c>
      <c r="E33" s="105">
        <f t="shared" si="14"/>
        <v>105218.77999999998</v>
      </c>
      <c r="F33" s="105">
        <f>SUM(F18:F32)</f>
        <v>117639.69364039577</v>
      </c>
      <c r="G33" s="105">
        <f t="shared" si="14"/>
        <v>33647.799999999996</v>
      </c>
      <c r="H33" s="105">
        <f t="shared" si="14"/>
        <v>89166.670000000013</v>
      </c>
      <c r="I33" s="105">
        <f>SUM(I18:I32)</f>
        <v>92850.072319669518</v>
      </c>
      <c r="J33" s="105">
        <f t="shared" si="14"/>
        <v>32476.9</v>
      </c>
      <c r="K33" s="105">
        <f t="shared" si="14"/>
        <v>86063.785000000003</v>
      </c>
      <c r="L33" s="121">
        <f>SUM(L18:L32)</f>
        <v>75188.222725939748</v>
      </c>
      <c r="N33" s="54"/>
    </row>
    <row r="34" spans="1:14">
      <c r="A34" s="4"/>
      <c r="B34" s="62"/>
      <c r="C34" s="2"/>
      <c r="D34" s="13"/>
      <c r="E34" s="13"/>
      <c r="F34" s="13"/>
      <c r="G34" s="13"/>
      <c r="H34" s="112"/>
      <c r="I34" s="112"/>
      <c r="J34" s="112"/>
      <c r="K34" s="13"/>
      <c r="L34" s="59"/>
      <c r="N34" s="54"/>
    </row>
    <row r="35" spans="1:14">
      <c r="A35" s="4" t="s">
        <v>7418</v>
      </c>
      <c r="B35" s="62" t="s">
        <v>5424</v>
      </c>
      <c r="C35" s="2" t="s">
        <v>7419</v>
      </c>
      <c r="D35" s="13">
        <v>0</v>
      </c>
      <c r="E35" s="72">
        <f>D35*10*0.265</f>
        <v>0</v>
      </c>
      <c r="F35" s="72">
        <f>E35/2931*3277</f>
        <v>0</v>
      </c>
      <c r="G35" s="13">
        <v>0</v>
      </c>
      <c r="H35" s="114">
        <f>G35*10*0.265</f>
        <v>0</v>
      </c>
      <c r="I35" s="72">
        <f>H35/3147*3277</f>
        <v>0</v>
      </c>
      <c r="J35" s="113">
        <v>0</v>
      </c>
      <c r="K35" s="72">
        <f>J35*10*0.265</f>
        <v>0</v>
      </c>
      <c r="L35" s="144">
        <f>K35/3751*3277</f>
        <v>0</v>
      </c>
      <c r="N35" s="54"/>
    </row>
    <row r="36" spans="1:14">
      <c r="A36" s="4" t="s">
        <v>7411</v>
      </c>
      <c r="B36" s="62" t="s">
        <v>5424</v>
      </c>
      <c r="C36" s="2" t="s">
        <v>7292</v>
      </c>
      <c r="D36" s="13">
        <v>2567</v>
      </c>
      <c r="E36" s="72">
        <f>D36*10*0.265</f>
        <v>6802.55</v>
      </c>
      <c r="F36" s="72">
        <f>E36/2931*3277</f>
        <v>7605.5804674172632</v>
      </c>
      <c r="G36" s="13">
        <v>3107</v>
      </c>
      <c r="H36" s="114">
        <f>G36*10*0.265</f>
        <v>8233.5500000000011</v>
      </c>
      <c r="I36" s="72">
        <f>H36/3147*3277</f>
        <v>8573.671226564984</v>
      </c>
      <c r="J36" s="113">
        <v>0</v>
      </c>
      <c r="K36" s="72">
        <f>J36*10*0.265</f>
        <v>0</v>
      </c>
      <c r="L36" s="144">
        <f>K36/3751*3277</f>
        <v>0</v>
      </c>
      <c r="N36" s="54"/>
    </row>
    <row r="37" spans="1:14">
      <c r="A37" s="4" t="s">
        <v>7412</v>
      </c>
      <c r="B37" s="62" t="s">
        <v>5424</v>
      </c>
      <c r="C37" s="2" t="s">
        <v>7413</v>
      </c>
      <c r="D37" s="13">
        <v>2141</v>
      </c>
      <c r="E37" s="72">
        <f>D37*10*0.265</f>
        <v>5673.6500000000005</v>
      </c>
      <c r="F37" s="72">
        <f>E37/2931*3277</f>
        <v>6343.4155748891171</v>
      </c>
      <c r="G37" s="58">
        <v>0</v>
      </c>
      <c r="H37" s="114">
        <f>G37*10*0.265</f>
        <v>0</v>
      </c>
      <c r="I37" s="72">
        <f>H37/3147*3277</f>
        <v>0</v>
      </c>
      <c r="J37" s="113">
        <v>0</v>
      </c>
      <c r="K37" s="72">
        <f>J37*10*0.265</f>
        <v>0</v>
      </c>
      <c r="L37" s="144">
        <f>K37/3751*3277</f>
        <v>0</v>
      </c>
      <c r="N37" s="54"/>
    </row>
    <row r="38" spans="1:14">
      <c r="A38" s="4" t="s">
        <v>7468</v>
      </c>
      <c r="B38" s="62" t="s">
        <v>5424</v>
      </c>
      <c r="C38" s="2" t="s">
        <v>7469</v>
      </c>
      <c r="D38" s="13">
        <v>0</v>
      </c>
      <c r="E38" s="72">
        <f>D38*10*0.265</f>
        <v>0</v>
      </c>
      <c r="F38" s="72">
        <f>E38/2931*3277</f>
        <v>0</v>
      </c>
      <c r="G38" s="58">
        <v>0</v>
      </c>
      <c r="H38" s="114">
        <f>G38*10*0.265</f>
        <v>0</v>
      </c>
      <c r="I38" s="72">
        <f>H38/3147*3277</f>
        <v>0</v>
      </c>
      <c r="J38" s="113">
        <v>0</v>
      </c>
      <c r="K38" s="72">
        <f>J38*10*0.265</f>
        <v>0</v>
      </c>
      <c r="L38" s="144">
        <f>K38/3751*3277</f>
        <v>0</v>
      </c>
      <c r="N38" s="54"/>
    </row>
    <row r="39" spans="1:14">
      <c r="A39" s="4" t="s">
        <v>7399</v>
      </c>
      <c r="B39" s="62" t="s">
        <v>5424</v>
      </c>
      <c r="C39" s="2" t="s">
        <v>7321</v>
      </c>
      <c r="D39" s="13">
        <v>4069.8</v>
      </c>
      <c r="E39" s="72">
        <f>D39*10*0.265</f>
        <v>10784.970000000001</v>
      </c>
      <c r="F39" s="72">
        <f>E39/2931*3277</f>
        <v>12058.118966223134</v>
      </c>
      <c r="G39" s="13">
        <v>1700.1</v>
      </c>
      <c r="H39" s="114">
        <f>G39*10*0.265</f>
        <v>4505.2650000000003</v>
      </c>
      <c r="I39" s="72"/>
      <c r="J39" s="113">
        <v>0</v>
      </c>
      <c r="K39" s="72">
        <f>J39*10*0.265</f>
        <v>0</v>
      </c>
      <c r="L39" s="144">
        <f>K39/3751*3277</f>
        <v>0</v>
      </c>
      <c r="N39" s="54"/>
    </row>
    <row r="40" spans="1:14" ht="13.5" thickBot="1">
      <c r="A40" s="138"/>
      <c r="B40" s="104" t="s">
        <v>6378</v>
      </c>
      <c r="C40" s="56"/>
      <c r="D40" s="105">
        <f t="shared" ref="D40:K40" si="15">SUM(D35:D39)</f>
        <v>8777.7999999999993</v>
      </c>
      <c r="E40" s="105">
        <f t="shared" si="15"/>
        <v>23261.170000000002</v>
      </c>
      <c r="F40" s="105">
        <f>SUM(F35:F39)</f>
        <v>26007.115008529516</v>
      </c>
      <c r="G40" s="105">
        <f t="shared" si="15"/>
        <v>4807.1000000000004</v>
      </c>
      <c r="H40" s="105">
        <f t="shared" si="15"/>
        <v>12738.815000000002</v>
      </c>
      <c r="I40" s="105">
        <f>SUM(I35:I39)</f>
        <v>8573.671226564984</v>
      </c>
      <c r="J40" s="105">
        <f t="shared" si="15"/>
        <v>0</v>
      </c>
      <c r="K40" s="105">
        <f t="shared" si="15"/>
        <v>0</v>
      </c>
      <c r="L40" s="121">
        <f>SUM(L35:L39)</f>
        <v>0</v>
      </c>
      <c r="N40" s="54"/>
    </row>
    <row r="41" spans="1:14">
      <c r="A41" s="4"/>
      <c r="B41" s="62"/>
      <c r="C41" s="2"/>
      <c r="D41" s="13"/>
      <c r="E41" s="13"/>
      <c r="F41" s="13"/>
      <c r="G41" s="13"/>
      <c r="H41" s="112"/>
      <c r="I41" s="112"/>
      <c r="J41" s="113"/>
      <c r="K41" s="13"/>
      <c r="L41" s="59"/>
      <c r="N41" s="54"/>
    </row>
    <row r="42" spans="1:14">
      <c r="A42" s="4" t="s">
        <v>7528</v>
      </c>
      <c r="B42" s="62" t="s">
        <v>6401</v>
      </c>
      <c r="C42" s="2" t="s">
        <v>7529</v>
      </c>
      <c r="D42" s="13">
        <v>21704.799999999999</v>
      </c>
      <c r="E42" s="72">
        <f>D42*10*0.265</f>
        <v>57517.72</v>
      </c>
      <c r="F42" s="72">
        <f>E42/2931*3277</f>
        <v>64307.597557147732</v>
      </c>
      <c r="G42" s="13">
        <v>25853.1</v>
      </c>
      <c r="H42" s="114">
        <f>G42*10*0.265</f>
        <v>68510.714999999997</v>
      </c>
      <c r="I42" s="72">
        <f>H42/3147*3277</f>
        <v>71340.836687321265</v>
      </c>
      <c r="J42" s="112">
        <v>31690</v>
      </c>
      <c r="K42" s="72">
        <f>J42*10*0.265</f>
        <v>83978.5</v>
      </c>
      <c r="L42" s="144">
        <f>K42/3751*3277</f>
        <v>73366.447480671821</v>
      </c>
    </row>
    <row r="43" spans="1:14" ht="13.5" thickBot="1">
      <c r="A43" s="138"/>
      <c r="B43" s="104" t="s">
        <v>6379</v>
      </c>
      <c r="C43" s="56"/>
      <c r="D43" s="105">
        <f t="shared" ref="D43:K43" si="16">SUM(D42)</f>
        <v>21704.799999999999</v>
      </c>
      <c r="E43" s="105">
        <f t="shared" si="16"/>
        <v>57517.72</v>
      </c>
      <c r="F43" s="105">
        <f>SUM(F42)</f>
        <v>64307.597557147732</v>
      </c>
      <c r="G43" s="105">
        <f t="shared" si="16"/>
        <v>25853.1</v>
      </c>
      <c r="H43" s="105">
        <f t="shared" si="16"/>
        <v>68510.714999999997</v>
      </c>
      <c r="I43" s="105">
        <f>SUM(I42)</f>
        <v>71340.836687321265</v>
      </c>
      <c r="J43" s="105">
        <f t="shared" si="16"/>
        <v>31690</v>
      </c>
      <c r="K43" s="105">
        <f t="shared" si="16"/>
        <v>83978.5</v>
      </c>
      <c r="L43" s="121">
        <f>SUM(L42)</f>
        <v>73366.447480671821</v>
      </c>
    </row>
    <row r="44" spans="1:14">
      <c r="A44" s="4"/>
      <c r="B44" s="62"/>
      <c r="C44" s="2"/>
      <c r="D44" s="13"/>
      <c r="E44" s="13"/>
      <c r="F44" s="13"/>
      <c r="G44" s="13"/>
      <c r="H44" s="112"/>
      <c r="I44" s="112"/>
      <c r="J44" s="112"/>
      <c r="K44" s="13"/>
      <c r="L44" s="59"/>
    </row>
    <row r="45" spans="1:14">
      <c r="A45" s="4" t="s">
        <v>7416</v>
      </c>
      <c r="B45" s="62" t="s">
        <v>6397</v>
      </c>
      <c r="C45" s="2" t="s">
        <v>7417</v>
      </c>
      <c r="D45" s="13">
        <v>23986</v>
      </c>
      <c r="E45" s="72">
        <f t="shared" ref="E45:E59" si="17">D45*10*0.265</f>
        <v>63562.9</v>
      </c>
      <c r="F45" s="72">
        <f>E45/2931*3277</f>
        <v>71066.401671784377</v>
      </c>
      <c r="G45" s="13">
        <v>45006.400000000001</v>
      </c>
      <c r="H45" s="114">
        <f t="shared" ref="H45:H59" si="18">G45*10*0.265</f>
        <v>119266.96</v>
      </c>
      <c r="I45" s="72">
        <f>H45/3147*3277</f>
        <v>124193.78071814428</v>
      </c>
      <c r="J45" s="112">
        <v>37210</v>
      </c>
      <c r="K45" s="72">
        <f t="shared" ref="K45:K59" si="19">J45*10*0.265</f>
        <v>98606.5</v>
      </c>
      <c r="L45" s="144">
        <f>K45/3751*3277</f>
        <v>86145.961210343914</v>
      </c>
    </row>
    <row r="46" spans="1:14">
      <c r="A46" s="4" t="s">
        <v>7420</v>
      </c>
      <c r="B46" s="62" t="s">
        <v>6397</v>
      </c>
      <c r="C46" s="2" t="s">
        <v>7421</v>
      </c>
      <c r="D46" s="13">
        <v>1736.8</v>
      </c>
      <c r="E46" s="72">
        <f t="shared" si="17"/>
        <v>4602.5200000000004</v>
      </c>
      <c r="F46" s="72">
        <f t="shared" ref="F46:F59" si="20">E46/2931*3277</f>
        <v>5145.8403411804848</v>
      </c>
      <c r="G46" s="13">
        <v>20356.3</v>
      </c>
      <c r="H46" s="114">
        <f t="shared" si="18"/>
        <v>53944.195</v>
      </c>
      <c r="I46" s="72">
        <f t="shared" ref="I46:I59" si="21">H46/3147*3277</f>
        <v>56172.58564188116</v>
      </c>
      <c r="J46" s="112">
        <v>9238</v>
      </c>
      <c r="K46" s="72">
        <f t="shared" si="19"/>
        <v>24480.7</v>
      </c>
      <c r="L46" s="144">
        <f t="shared" ref="L46:L59" si="22">K46/3751*3277</f>
        <v>21387.164462809917</v>
      </c>
    </row>
    <row r="47" spans="1:14">
      <c r="A47" s="4" t="s">
        <v>7541</v>
      </c>
      <c r="B47" s="62" t="s">
        <v>6397</v>
      </c>
      <c r="C47" s="2" t="s">
        <v>7542</v>
      </c>
      <c r="D47" s="58">
        <v>0</v>
      </c>
      <c r="E47" s="72">
        <f t="shared" si="17"/>
        <v>0</v>
      </c>
      <c r="F47" s="72">
        <f t="shared" si="20"/>
        <v>0</v>
      </c>
      <c r="G47" s="13">
        <v>19004.2</v>
      </c>
      <c r="H47" s="114">
        <f t="shared" si="18"/>
        <v>50361.130000000005</v>
      </c>
      <c r="I47" s="72">
        <f t="shared" si="21"/>
        <v>52441.50715284398</v>
      </c>
      <c r="J47" s="112">
        <v>1502</v>
      </c>
      <c r="K47" s="72">
        <f t="shared" si="19"/>
        <v>3980.3</v>
      </c>
      <c r="L47" s="144">
        <f t="shared" si="22"/>
        <v>3477.324206878166</v>
      </c>
    </row>
    <row r="48" spans="1:14">
      <c r="A48" s="4" t="s">
        <v>7393</v>
      </c>
      <c r="B48" s="62" t="s">
        <v>6397</v>
      </c>
      <c r="C48" s="2" t="s">
        <v>7394</v>
      </c>
      <c r="D48" s="13">
        <v>2821</v>
      </c>
      <c r="E48" s="72">
        <f t="shared" si="17"/>
        <v>7475.6500000000005</v>
      </c>
      <c r="F48" s="72">
        <f t="shared" si="20"/>
        <v>8358.1388775162068</v>
      </c>
      <c r="G48" s="13"/>
      <c r="H48" s="114">
        <f t="shared" si="18"/>
        <v>0</v>
      </c>
      <c r="I48" s="72">
        <f t="shared" si="21"/>
        <v>0</v>
      </c>
      <c r="J48" s="112"/>
      <c r="K48" s="72">
        <f t="shared" si="19"/>
        <v>0</v>
      </c>
      <c r="L48" s="144">
        <f t="shared" si="22"/>
        <v>0</v>
      </c>
    </row>
    <row r="49" spans="1:12">
      <c r="A49" s="4" t="s">
        <v>7408</v>
      </c>
      <c r="B49" s="62" t="s">
        <v>6397</v>
      </c>
      <c r="C49" s="2" t="s">
        <v>7284</v>
      </c>
      <c r="D49" s="13">
        <v>21997</v>
      </c>
      <c r="E49" s="72">
        <f t="shared" si="17"/>
        <v>58292.05</v>
      </c>
      <c r="F49" s="72">
        <f t="shared" si="20"/>
        <v>65173.336011600142</v>
      </c>
      <c r="G49" s="58">
        <v>0</v>
      </c>
      <c r="H49" s="114">
        <f t="shared" si="18"/>
        <v>0</v>
      </c>
      <c r="I49" s="72">
        <f t="shared" si="21"/>
        <v>0</v>
      </c>
      <c r="J49" s="113">
        <v>0</v>
      </c>
      <c r="K49" s="72">
        <f t="shared" si="19"/>
        <v>0</v>
      </c>
      <c r="L49" s="144">
        <f t="shared" si="22"/>
        <v>0</v>
      </c>
    </row>
    <row r="50" spans="1:12">
      <c r="A50" s="4" t="s">
        <v>7402</v>
      </c>
      <c r="B50" s="62" t="s">
        <v>6397</v>
      </c>
      <c r="C50" s="2" t="s">
        <v>7403</v>
      </c>
      <c r="D50" s="13">
        <v>36271</v>
      </c>
      <c r="E50" s="72">
        <f t="shared" si="17"/>
        <v>96118.150000000009</v>
      </c>
      <c r="F50" s="72">
        <f t="shared" si="20"/>
        <v>107464.74839645173</v>
      </c>
      <c r="G50" s="58">
        <v>0</v>
      </c>
      <c r="H50" s="114">
        <f t="shared" si="18"/>
        <v>0</v>
      </c>
      <c r="I50" s="72">
        <f t="shared" si="21"/>
        <v>0</v>
      </c>
      <c r="J50" s="113">
        <v>0</v>
      </c>
      <c r="K50" s="72">
        <f t="shared" si="19"/>
        <v>0</v>
      </c>
      <c r="L50" s="144">
        <f t="shared" si="22"/>
        <v>0</v>
      </c>
    </row>
    <row r="51" spans="1:12">
      <c r="A51" s="4" t="s">
        <v>7539</v>
      </c>
      <c r="B51" s="62" t="s">
        <v>6397</v>
      </c>
      <c r="C51" s="2" t="s">
        <v>7540</v>
      </c>
      <c r="D51" s="13">
        <v>0</v>
      </c>
      <c r="E51" s="72">
        <f t="shared" si="17"/>
        <v>0</v>
      </c>
      <c r="F51" s="72">
        <f t="shared" si="20"/>
        <v>0</v>
      </c>
      <c r="G51" s="58">
        <v>0</v>
      </c>
      <c r="H51" s="114">
        <f t="shared" si="18"/>
        <v>0</v>
      </c>
      <c r="I51" s="72">
        <f t="shared" si="21"/>
        <v>0</v>
      </c>
      <c r="J51" s="113">
        <v>0</v>
      </c>
      <c r="K51" s="72">
        <f t="shared" si="19"/>
        <v>0</v>
      </c>
      <c r="L51" s="144">
        <f t="shared" si="22"/>
        <v>0</v>
      </c>
    </row>
    <row r="52" spans="1:12">
      <c r="A52" s="4" t="s">
        <v>7395</v>
      </c>
      <c r="B52" s="62" t="s">
        <v>6397</v>
      </c>
      <c r="C52" s="2" t="s">
        <v>7396</v>
      </c>
      <c r="D52" s="13">
        <v>0</v>
      </c>
      <c r="E52" s="72">
        <f t="shared" si="17"/>
        <v>0</v>
      </c>
      <c r="F52" s="72">
        <f t="shared" si="20"/>
        <v>0</v>
      </c>
      <c r="G52" s="58">
        <v>0</v>
      </c>
      <c r="H52" s="114">
        <f t="shared" si="18"/>
        <v>0</v>
      </c>
      <c r="I52" s="72">
        <f t="shared" si="21"/>
        <v>0</v>
      </c>
      <c r="J52" s="113">
        <v>0</v>
      </c>
      <c r="K52" s="72">
        <f t="shared" si="19"/>
        <v>0</v>
      </c>
      <c r="L52" s="144">
        <f t="shared" si="22"/>
        <v>0</v>
      </c>
    </row>
    <row r="53" spans="1:12">
      <c r="A53" s="4" t="s">
        <v>7537</v>
      </c>
      <c r="B53" s="62" t="s">
        <v>6397</v>
      </c>
      <c r="C53" s="2" t="s">
        <v>7538</v>
      </c>
      <c r="D53" s="58">
        <v>0</v>
      </c>
      <c r="E53" s="72">
        <f t="shared" si="17"/>
        <v>0</v>
      </c>
      <c r="F53" s="72">
        <f t="shared" si="20"/>
        <v>0</v>
      </c>
      <c r="G53" s="13">
        <v>702</v>
      </c>
      <c r="H53" s="114">
        <f t="shared" si="18"/>
        <v>1860.3000000000002</v>
      </c>
      <c r="I53" s="72">
        <f t="shared" si="21"/>
        <v>1937.1474737845567</v>
      </c>
      <c r="J53" s="113">
        <v>0</v>
      </c>
      <c r="K53" s="72">
        <f t="shared" si="19"/>
        <v>0</v>
      </c>
      <c r="L53" s="144">
        <f t="shared" si="22"/>
        <v>0</v>
      </c>
    </row>
    <row r="54" spans="1:12">
      <c r="A54" s="4" t="s">
        <v>7551</v>
      </c>
      <c r="B54" s="62" t="s">
        <v>6397</v>
      </c>
      <c r="C54" s="2" t="s">
        <v>7552</v>
      </c>
      <c r="D54" s="58">
        <v>0</v>
      </c>
      <c r="E54" s="72">
        <f t="shared" si="17"/>
        <v>0</v>
      </c>
      <c r="F54" s="72">
        <f t="shared" si="20"/>
        <v>0</v>
      </c>
      <c r="G54" s="58">
        <v>0</v>
      </c>
      <c r="H54" s="114">
        <f t="shared" si="18"/>
        <v>0</v>
      </c>
      <c r="I54" s="72">
        <f t="shared" si="21"/>
        <v>0</v>
      </c>
      <c r="J54" s="112">
        <v>859</v>
      </c>
      <c r="K54" s="72">
        <f t="shared" si="19"/>
        <v>2276.35</v>
      </c>
      <c r="L54" s="144">
        <f t="shared" si="22"/>
        <v>1988.6960677152758</v>
      </c>
    </row>
    <row r="55" spans="1:12">
      <c r="A55" s="4" t="s">
        <v>7400</v>
      </c>
      <c r="B55" s="62" t="s">
        <v>6397</v>
      </c>
      <c r="C55" s="2" t="s">
        <v>7401</v>
      </c>
      <c r="D55" s="13">
        <v>31772.799999999999</v>
      </c>
      <c r="E55" s="72">
        <f t="shared" si="17"/>
        <v>84197.92</v>
      </c>
      <c r="F55" s="72">
        <f t="shared" si="20"/>
        <v>94137.353749573522</v>
      </c>
      <c r="G55" s="13">
        <v>34202.400000000001</v>
      </c>
      <c r="H55" s="114">
        <f t="shared" si="18"/>
        <v>90636.36</v>
      </c>
      <c r="I55" s="72">
        <f t="shared" si="21"/>
        <v>94380.474013346044</v>
      </c>
      <c r="J55" s="112">
        <v>38807</v>
      </c>
      <c r="K55" s="72">
        <f t="shared" si="19"/>
        <v>102838.55</v>
      </c>
      <c r="L55" s="144">
        <f t="shared" si="22"/>
        <v>89843.222700613172</v>
      </c>
    </row>
    <row r="56" spans="1:12">
      <c r="A56" s="4" t="s">
        <v>7406</v>
      </c>
      <c r="B56" s="62" t="s">
        <v>6397</v>
      </c>
      <c r="C56" s="2" t="s">
        <v>7407</v>
      </c>
      <c r="D56" s="13">
        <v>1712.9</v>
      </c>
      <c r="E56" s="72">
        <f t="shared" si="17"/>
        <v>4539.1850000000004</v>
      </c>
      <c r="F56" s="72">
        <f t="shared" si="20"/>
        <v>5075.0287427499152</v>
      </c>
      <c r="G56" s="58">
        <v>0</v>
      </c>
      <c r="H56" s="114">
        <f t="shared" si="18"/>
        <v>0</v>
      </c>
      <c r="I56" s="72">
        <f t="shared" si="21"/>
        <v>0</v>
      </c>
      <c r="J56" s="113">
        <v>0</v>
      </c>
      <c r="K56" s="72">
        <f t="shared" si="19"/>
        <v>0</v>
      </c>
      <c r="L56" s="144">
        <f t="shared" si="22"/>
        <v>0</v>
      </c>
    </row>
    <row r="57" spans="1:12">
      <c r="A57" s="4" t="s">
        <v>7404</v>
      </c>
      <c r="B57" s="62" t="s">
        <v>6397</v>
      </c>
      <c r="C57" s="2" t="s">
        <v>7405</v>
      </c>
      <c r="D57" s="13">
        <v>0</v>
      </c>
      <c r="E57" s="72">
        <f t="shared" si="17"/>
        <v>0</v>
      </c>
      <c r="F57" s="72">
        <f t="shared" si="20"/>
        <v>0</v>
      </c>
      <c r="G57" s="58">
        <v>0</v>
      </c>
      <c r="H57" s="114">
        <f t="shared" si="18"/>
        <v>0</v>
      </c>
      <c r="I57" s="72">
        <f t="shared" si="21"/>
        <v>0</v>
      </c>
      <c r="J57" s="113">
        <v>0</v>
      </c>
      <c r="K57" s="72">
        <f t="shared" si="19"/>
        <v>0</v>
      </c>
      <c r="L57" s="144">
        <f t="shared" si="22"/>
        <v>0</v>
      </c>
    </row>
    <row r="58" spans="1:12">
      <c r="A58" s="4" t="s">
        <v>7557</v>
      </c>
      <c r="B58" s="62" t="s">
        <v>6397</v>
      </c>
      <c r="C58" s="2" t="s">
        <v>7558</v>
      </c>
      <c r="D58" s="13">
        <v>0</v>
      </c>
      <c r="E58" s="72">
        <f t="shared" si="17"/>
        <v>0</v>
      </c>
      <c r="F58" s="72">
        <f t="shared" si="20"/>
        <v>0</v>
      </c>
      <c r="G58" s="58">
        <v>0</v>
      </c>
      <c r="H58" s="114">
        <f t="shared" si="18"/>
        <v>0</v>
      </c>
      <c r="I58" s="72">
        <f t="shared" si="21"/>
        <v>0</v>
      </c>
      <c r="J58" s="113">
        <v>0</v>
      </c>
      <c r="K58" s="72">
        <f t="shared" si="19"/>
        <v>0</v>
      </c>
      <c r="L58" s="144">
        <f t="shared" si="22"/>
        <v>0</v>
      </c>
    </row>
    <row r="59" spans="1:12">
      <c r="A59" s="4" t="s">
        <v>7397</v>
      </c>
      <c r="B59" s="62" t="s">
        <v>6397</v>
      </c>
      <c r="C59" s="2" t="s">
        <v>7398</v>
      </c>
      <c r="D59" s="13">
        <v>20067.400000000001</v>
      </c>
      <c r="E59" s="72">
        <f t="shared" si="17"/>
        <v>53178.61</v>
      </c>
      <c r="F59" s="72">
        <f t="shared" si="20"/>
        <v>59456.262357557149</v>
      </c>
      <c r="G59" s="13">
        <v>24045.4</v>
      </c>
      <c r="H59" s="114">
        <f t="shared" si="18"/>
        <v>63720.310000000005</v>
      </c>
      <c r="I59" s="72">
        <f t="shared" si="21"/>
        <v>66352.543968859231</v>
      </c>
      <c r="J59" s="112">
        <v>24799.7</v>
      </c>
      <c r="K59" s="72">
        <f t="shared" si="19"/>
        <v>65719.205000000002</v>
      </c>
      <c r="L59" s="144">
        <f t="shared" si="22"/>
        <v>57414.512072780599</v>
      </c>
    </row>
    <row r="60" spans="1:12" ht="13.5" thickBot="1">
      <c r="A60" s="138"/>
      <c r="B60" s="104" t="s">
        <v>6380</v>
      </c>
      <c r="C60" s="56"/>
      <c r="D60" s="105">
        <f t="shared" ref="D60:K60" si="23">SUM(D45:D59)</f>
        <v>140364.9</v>
      </c>
      <c r="E60" s="105">
        <f t="shared" si="23"/>
        <v>371966.98499999999</v>
      </c>
      <c r="F60" s="105">
        <f>SUM(F45:F59)</f>
        <v>415877.11014841351</v>
      </c>
      <c r="G60" s="105">
        <f t="shared" si="23"/>
        <v>143316.69999999998</v>
      </c>
      <c r="H60" s="105">
        <f t="shared" si="23"/>
        <v>379789.255</v>
      </c>
      <c r="I60" s="105">
        <f>SUM(I45:I59)</f>
        <v>395478.03896885924</v>
      </c>
      <c r="J60" s="105">
        <f t="shared" si="23"/>
        <v>112415.7</v>
      </c>
      <c r="K60" s="105">
        <f t="shared" si="23"/>
        <v>297901.60500000004</v>
      </c>
      <c r="L60" s="121">
        <f>SUM(L45:L59)</f>
        <v>260256.88072114106</v>
      </c>
    </row>
    <row r="61" spans="1:12">
      <c r="A61" s="4"/>
      <c r="B61" s="62"/>
      <c r="C61" s="2"/>
      <c r="D61" s="13"/>
      <c r="E61" s="13"/>
      <c r="F61" s="13"/>
      <c r="G61" s="13"/>
      <c r="H61" s="112"/>
      <c r="I61" s="112"/>
      <c r="J61" s="112"/>
      <c r="K61" s="13"/>
      <c r="L61" s="59"/>
    </row>
    <row r="62" spans="1:12">
      <c r="A62" s="4" t="s">
        <v>7555</v>
      </c>
      <c r="B62" s="62" t="s">
        <v>6391</v>
      </c>
      <c r="C62" s="2" t="s">
        <v>7556</v>
      </c>
      <c r="D62" s="58">
        <v>0</v>
      </c>
      <c r="E62" s="72">
        <f t="shared" ref="E62:E70" si="24">D62*10*0.265</f>
        <v>0</v>
      </c>
      <c r="F62" s="72">
        <f>E62/2931*3277</f>
        <v>0</v>
      </c>
      <c r="G62" s="13">
        <v>0</v>
      </c>
      <c r="H62" s="114">
        <f t="shared" ref="H62:H70" si="25">G62*10*0.265</f>
        <v>0</v>
      </c>
      <c r="I62" s="72">
        <f>H62/3147*3277</f>
        <v>0</v>
      </c>
      <c r="J62" s="112">
        <v>0</v>
      </c>
      <c r="K62" s="72">
        <f t="shared" ref="K62:K70" si="26">J62*10*0.265</f>
        <v>0</v>
      </c>
      <c r="L62" s="144">
        <f>K62/3751*3277</f>
        <v>0</v>
      </c>
    </row>
    <row r="63" spans="1:12">
      <c r="A63" s="4" t="s">
        <v>7414</v>
      </c>
      <c r="B63" s="62" t="s">
        <v>6391</v>
      </c>
      <c r="C63" s="2" t="s">
        <v>7415</v>
      </c>
      <c r="D63" s="13">
        <v>4090</v>
      </c>
      <c r="E63" s="72">
        <f t="shared" si="24"/>
        <v>10838.5</v>
      </c>
      <c r="F63" s="72">
        <f t="shared" ref="F63:F70" si="27">E63/2931*3277</f>
        <v>12117.968099624703</v>
      </c>
      <c r="G63" s="13">
        <v>2116</v>
      </c>
      <c r="H63" s="114">
        <f t="shared" si="25"/>
        <v>5607.4000000000005</v>
      </c>
      <c r="I63" s="72">
        <f t="shared" ref="I63:I70" si="28">H63/3147*3277</f>
        <v>5839.0371147124251</v>
      </c>
      <c r="J63" s="113">
        <v>0</v>
      </c>
      <c r="K63" s="72">
        <f t="shared" si="26"/>
        <v>0</v>
      </c>
      <c r="L63" s="144">
        <f t="shared" ref="L63:L70" si="29">K63/3751*3277</f>
        <v>0</v>
      </c>
    </row>
    <row r="64" spans="1:12">
      <c r="A64" s="4" t="s">
        <v>7362</v>
      </c>
      <c r="B64" s="62" t="s">
        <v>6391</v>
      </c>
      <c r="C64" s="2" t="s">
        <v>7363</v>
      </c>
      <c r="D64" s="13">
        <v>4414</v>
      </c>
      <c r="E64" s="72">
        <f t="shared" si="24"/>
        <v>11697.1</v>
      </c>
      <c r="F64" s="72">
        <f t="shared" si="27"/>
        <v>13077.924496758786</v>
      </c>
      <c r="G64" s="13">
        <v>5918</v>
      </c>
      <c r="H64" s="114">
        <f t="shared" si="25"/>
        <v>15682.7</v>
      </c>
      <c r="I64" s="72">
        <f t="shared" si="28"/>
        <v>16330.539529710837</v>
      </c>
      <c r="J64" s="112">
        <v>6171</v>
      </c>
      <c r="K64" s="72">
        <f t="shared" si="26"/>
        <v>16353.150000000001</v>
      </c>
      <c r="L64" s="144">
        <f t="shared" si="29"/>
        <v>14286.662903225808</v>
      </c>
    </row>
    <row r="65" spans="1:12">
      <c r="A65" s="4" t="s">
        <v>7553</v>
      </c>
      <c r="B65" s="62" t="s">
        <v>6391</v>
      </c>
      <c r="C65" s="2" t="s">
        <v>7554</v>
      </c>
      <c r="D65" s="58">
        <v>0</v>
      </c>
      <c r="E65" s="72">
        <f t="shared" si="24"/>
        <v>0</v>
      </c>
      <c r="F65" s="72">
        <f t="shared" si="27"/>
        <v>0</v>
      </c>
      <c r="G65" s="58">
        <v>0</v>
      </c>
      <c r="H65" s="114">
        <f t="shared" si="25"/>
        <v>0</v>
      </c>
      <c r="I65" s="72">
        <f t="shared" si="28"/>
        <v>0</v>
      </c>
      <c r="J65" s="112">
        <v>1108</v>
      </c>
      <c r="K65" s="72">
        <f t="shared" si="26"/>
        <v>2936.2000000000003</v>
      </c>
      <c r="L65" s="144">
        <f t="shared" si="29"/>
        <v>2565.1632631298321</v>
      </c>
    </row>
    <row r="66" spans="1:12">
      <c r="A66" s="4" t="s">
        <v>7549</v>
      </c>
      <c r="B66" s="62" t="s">
        <v>6391</v>
      </c>
      <c r="C66" s="2" t="s">
        <v>7550</v>
      </c>
      <c r="D66" s="13">
        <v>0</v>
      </c>
      <c r="E66" s="72">
        <f t="shared" si="24"/>
        <v>0</v>
      </c>
      <c r="F66" s="72">
        <f t="shared" si="27"/>
        <v>0</v>
      </c>
      <c r="G66" s="58">
        <v>0</v>
      </c>
      <c r="H66" s="114">
        <f t="shared" si="25"/>
        <v>0</v>
      </c>
      <c r="I66" s="72">
        <f t="shared" si="28"/>
        <v>0</v>
      </c>
      <c r="J66" s="113">
        <v>0</v>
      </c>
      <c r="K66" s="72">
        <f t="shared" si="26"/>
        <v>0</v>
      </c>
      <c r="L66" s="144">
        <f t="shared" si="29"/>
        <v>0</v>
      </c>
    </row>
    <row r="67" spans="1:12">
      <c r="A67" s="4" t="s">
        <v>7391</v>
      </c>
      <c r="B67" s="62" t="s">
        <v>6391</v>
      </c>
      <c r="C67" s="2" t="s">
        <v>7392</v>
      </c>
      <c r="D67" s="13">
        <v>1004</v>
      </c>
      <c r="E67" s="72">
        <f t="shared" si="24"/>
        <v>2660.6</v>
      </c>
      <c r="F67" s="72">
        <f t="shared" si="27"/>
        <v>2974.6796997611737</v>
      </c>
      <c r="G67" s="13">
        <v>1003</v>
      </c>
      <c r="H67" s="114">
        <f t="shared" si="25"/>
        <v>2657.9500000000003</v>
      </c>
      <c r="I67" s="72">
        <f t="shared" si="28"/>
        <v>2767.7477438830638</v>
      </c>
      <c r="J67" s="112">
        <v>2707</v>
      </c>
      <c r="K67" s="72">
        <f t="shared" si="26"/>
        <v>7173.55</v>
      </c>
      <c r="L67" s="144">
        <f t="shared" si="29"/>
        <v>6267.0550119968011</v>
      </c>
    </row>
    <row r="68" spans="1:12">
      <c r="A68" s="4" t="s">
        <v>7364</v>
      </c>
      <c r="B68" s="62" t="s">
        <v>6391</v>
      </c>
      <c r="C68" s="2" t="s">
        <v>7365</v>
      </c>
      <c r="D68" s="13">
        <v>0</v>
      </c>
      <c r="E68" s="72">
        <f t="shared" si="24"/>
        <v>0</v>
      </c>
      <c r="F68" s="72">
        <f t="shared" si="27"/>
        <v>0</v>
      </c>
      <c r="G68" s="58">
        <v>0</v>
      </c>
      <c r="H68" s="114">
        <f t="shared" si="25"/>
        <v>0</v>
      </c>
      <c r="I68" s="72">
        <f t="shared" si="28"/>
        <v>0</v>
      </c>
      <c r="J68" s="113">
        <v>0</v>
      </c>
      <c r="K68" s="72">
        <f t="shared" si="26"/>
        <v>0</v>
      </c>
      <c r="L68" s="144">
        <f t="shared" si="29"/>
        <v>0</v>
      </c>
    </row>
    <row r="69" spans="1:12">
      <c r="A69" s="4" t="s">
        <v>7484</v>
      </c>
      <c r="B69" s="62" t="s">
        <v>6391</v>
      </c>
      <c r="C69" s="2" t="s">
        <v>7485</v>
      </c>
      <c r="D69" s="13">
        <v>3079.6</v>
      </c>
      <c r="E69" s="72">
        <f t="shared" si="24"/>
        <v>8160.9400000000005</v>
      </c>
      <c r="F69" s="72">
        <f t="shared" si="27"/>
        <v>9124.3262981917433</v>
      </c>
      <c r="G69" s="13">
        <v>3005.8</v>
      </c>
      <c r="H69" s="114">
        <f t="shared" si="25"/>
        <v>7965.3700000000008</v>
      </c>
      <c r="I69" s="72">
        <f t="shared" si="28"/>
        <v>8294.4129297743875</v>
      </c>
      <c r="J69" s="112">
        <v>5265</v>
      </c>
      <c r="K69" s="72">
        <f t="shared" si="26"/>
        <v>13952.25</v>
      </c>
      <c r="L69" s="144">
        <f t="shared" si="29"/>
        <v>12189.155758464409</v>
      </c>
    </row>
    <row r="70" spans="1:12">
      <c r="A70" s="4" t="s">
        <v>7561</v>
      </c>
      <c r="B70" s="62" t="s">
        <v>6391</v>
      </c>
      <c r="C70" s="2" t="s">
        <v>7562</v>
      </c>
      <c r="D70" s="13">
        <v>0</v>
      </c>
      <c r="E70" s="72">
        <f t="shared" si="24"/>
        <v>0</v>
      </c>
      <c r="F70" s="72">
        <f t="shared" si="27"/>
        <v>0</v>
      </c>
      <c r="G70" s="58">
        <v>0</v>
      </c>
      <c r="H70" s="114">
        <f t="shared" si="25"/>
        <v>0</v>
      </c>
      <c r="I70" s="72">
        <f t="shared" si="28"/>
        <v>0</v>
      </c>
      <c r="J70" s="113">
        <v>0</v>
      </c>
      <c r="K70" s="72">
        <f t="shared" si="26"/>
        <v>0</v>
      </c>
      <c r="L70" s="144">
        <f t="shared" si="29"/>
        <v>0</v>
      </c>
    </row>
    <row r="71" spans="1:12" ht="13.5" thickBot="1">
      <c r="A71" s="138"/>
      <c r="B71" s="104" t="s">
        <v>6385</v>
      </c>
      <c r="C71" s="56"/>
      <c r="D71" s="105">
        <f t="shared" ref="D71:K71" si="30">SUM(D62:D70)</f>
        <v>12587.6</v>
      </c>
      <c r="E71" s="105">
        <f t="shared" si="30"/>
        <v>33357.14</v>
      </c>
      <c r="F71" s="105">
        <f>SUM(F62:F70)</f>
        <v>37294.89859433641</v>
      </c>
      <c r="G71" s="105">
        <f t="shared" si="30"/>
        <v>12042.8</v>
      </c>
      <c r="H71" s="105">
        <f t="shared" si="30"/>
        <v>31913.420000000006</v>
      </c>
      <c r="I71" s="105">
        <f>SUM(I62:I70)</f>
        <v>33231.737318080712</v>
      </c>
      <c r="J71" s="105">
        <f t="shared" si="30"/>
        <v>15251</v>
      </c>
      <c r="K71" s="105">
        <f t="shared" si="30"/>
        <v>40415.15</v>
      </c>
      <c r="L71" s="121">
        <f>SUM(L62:L70)</f>
        <v>35308.036936816854</v>
      </c>
    </row>
    <row r="72" spans="1:12">
      <c r="A72" s="4"/>
      <c r="B72" s="62"/>
      <c r="C72" s="2"/>
      <c r="D72" s="13"/>
      <c r="E72" s="13"/>
      <c r="F72" s="13"/>
      <c r="G72" s="58"/>
      <c r="H72" s="113"/>
      <c r="I72" s="113"/>
      <c r="J72" s="113"/>
      <c r="K72" s="13"/>
      <c r="L72" s="59"/>
    </row>
    <row r="73" spans="1:12">
      <c r="A73" s="4" t="s">
        <v>7512</v>
      </c>
      <c r="B73" s="62" t="s">
        <v>6392</v>
      </c>
      <c r="C73" s="2" t="s">
        <v>7513</v>
      </c>
      <c r="D73" s="13">
        <v>10087.700000000001</v>
      </c>
      <c r="E73" s="72">
        <f t="shared" ref="E73:E99" si="31">D73*10*0.265</f>
        <v>26732.405000000002</v>
      </c>
      <c r="F73" s="72">
        <f>E73/2931*3277</f>
        <v>29888.123911634255</v>
      </c>
      <c r="G73" s="13">
        <v>6662</v>
      </c>
      <c r="H73" s="114">
        <f t="shared" ref="H73:H99" si="32">G73*10*0.265</f>
        <v>17654.3</v>
      </c>
      <c r="I73" s="72">
        <f>H73/3147*3277</f>
        <v>18383.584715602159</v>
      </c>
      <c r="J73" s="112">
        <v>8975</v>
      </c>
      <c r="K73" s="72">
        <f t="shared" ref="K73:K99" si="33">J73*10*0.265</f>
        <v>23783.75</v>
      </c>
      <c r="L73" s="144">
        <f>K73/3751*3277</f>
        <v>20778.285457211412</v>
      </c>
    </row>
    <row r="74" spans="1:12">
      <c r="A74" s="4" t="s">
        <v>7422</v>
      </c>
      <c r="B74" s="62" t="s">
        <v>6392</v>
      </c>
      <c r="C74" s="2" t="s">
        <v>7423</v>
      </c>
      <c r="D74" s="13">
        <v>0</v>
      </c>
      <c r="E74" s="72">
        <f t="shared" si="31"/>
        <v>0</v>
      </c>
      <c r="F74" s="72">
        <f t="shared" ref="F74:F99" si="34">E74/2931*3277</f>
        <v>0</v>
      </c>
      <c r="G74" s="13">
        <v>0</v>
      </c>
      <c r="H74" s="114">
        <f t="shared" si="32"/>
        <v>0</v>
      </c>
      <c r="I74" s="72">
        <f t="shared" ref="I74:I99" si="35">H74/3147*3277</f>
        <v>0</v>
      </c>
      <c r="J74" s="113">
        <v>0</v>
      </c>
      <c r="K74" s="72">
        <f t="shared" si="33"/>
        <v>0</v>
      </c>
      <c r="L74" s="144">
        <f t="shared" ref="L74:L99" si="36">K74/3751*3277</f>
        <v>0</v>
      </c>
    </row>
    <row r="75" spans="1:12">
      <c r="A75" s="4" t="s">
        <v>7490</v>
      </c>
      <c r="B75" s="62" t="s">
        <v>6392</v>
      </c>
      <c r="C75" s="2" t="s">
        <v>7491</v>
      </c>
      <c r="D75" s="13">
        <v>29951.9</v>
      </c>
      <c r="E75" s="72">
        <f t="shared" si="31"/>
        <v>79372.535000000003</v>
      </c>
      <c r="F75" s="72">
        <f t="shared" si="34"/>
        <v>88742.339541112262</v>
      </c>
      <c r="G75" s="13">
        <v>22713.9</v>
      </c>
      <c r="H75" s="114">
        <f t="shared" si="32"/>
        <v>60191.835000000006</v>
      </c>
      <c r="I75" s="72">
        <f t="shared" si="35"/>
        <v>62678.310548141089</v>
      </c>
      <c r="J75" s="112">
        <v>26029</v>
      </c>
      <c r="K75" s="72">
        <f t="shared" si="33"/>
        <v>68976.850000000006</v>
      </c>
      <c r="L75" s="144">
        <f t="shared" si="36"/>
        <v>60260.50051986138</v>
      </c>
    </row>
    <row r="76" spans="1:12">
      <c r="A76" s="4" t="s">
        <v>7482</v>
      </c>
      <c r="B76" s="62" t="s">
        <v>6392</v>
      </c>
      <c r="C76" s="2" t="s">
        <v>7483</v>
      </c>
      <c r="D76" s="13">
        <v>2294</v>
      </c>
      <c r="E76" s="72">
        <f t="shared" si="31"/>
        <v>6079.1</v>
      </c>
      <c r="F76" s="72">
        <f t="shared" si="34"/>
        <v>6796.7283179802116</v>
      </c>
      <c r="G76" s="13">
        <v>3108</v>
      </c>
      <c r="H76" s="114">
        <f t="shared" si="32"/>
        <v>8236.2000000000007</v>
      </c>
      <c r="I76" s="72">
        <f t="shared" si="35"/>
        <v>8576.4306959008591</v>
      </c>
      <c r="J76" s="112">
        <v>5118</v>
      </c>
      <c r="K76" s="72">
        <f t="shared" si="33"/>
        <v>13562.7</v>
      </c>
      <c r="L76" s="144">
        <f t="shared" si="36"/>
        <v>11848.831751532925</v>
      </c>
    </row>
    <row r="77" spans="1:12">
      <c r="A77" s="4" t="s">
        <v>7494</v>
      </c>
      <c r="B77" s="62" t="s">
        <v>6392</v>
      </c>
      <c r="C77" s="2" t="s">
        <v>7495</v>
      </c>
      <c r="D77" s="13">
        <v>41853</v>
      </c>
      <c r="E77" s="72">
        <f t="shared" si="31"/>
        <v>110910.45000000001</v>
      </c>
      <c r="F77" s="72">
        <f t="shared" si="34"/>
        <v>124003.25644831116</v>
      </c>
      <c r="G77" s="13">
        <v>31742</v>
      </c>
      <c r="H77" s="114">
        <f t="shared" si="32"/>
        <v>84116.3</v>
      </c>
      <c r="I77" s="72">
        <f t="shared" si="35"/>
        <v>87591.075659358117</v>
      </c>
      <c r="J77" s="112">
        <v>34224</v>
      </c>
      <c r="K77" s="72">
        <f t="shared" si="33"/>
        <v>90693.6</v>
      </c>
      <c r="L77" s="144">
        <f t="shared" si="36"/>
        <v>79232.985123966952</v>
      </c>
    </row>
    <row r="78" spans="1:12">
      <c r="A78" s="4" t="s">
        <v>7502</v>
      </c>
      <c r="B78" s="62" t="s">
        <v>6392</v>
      </c>
      <c r="C78" s="2" t="s">
        <v>7503</v>
      </c>
      <c r="D78" s="13">
        <v>104508</v>
      </c>
      <c r="E78" s="72">
        <f t="shared" si="31"/>
        <v>276946.2</v>
      </c>
      <c r="F78" s="72">
        <f t="shared" si="34"/>
        <v>309639.26898669399</v>
      </c>
      <c r="G78" s="13">
        <v>96919.1</v>
      </c>
      <c r="H78" s="114">
        <f t="shared" si="32"/>
        <v>256835.61500000002</v>
      </c>
      <c r="I78" s="72">
        <f t="shared" si="35"/>
        <v>267445.28451064508</v>
      </c>
      <c r="J78" s="112">
        <v>119273</v>
      </c>
      <c r="K78" s="72">
        <f t="shared" si="33"/>
        <v>316073.45</v>
      </c>
      <c r="L78" s="144">
        <f t="shared" si="36"/>
        <v>276132.4168621701</v>
      </c>
    </row>
    <row r="79" spans="1:12">
      <c r="A79" s="4" t="s">
        <v>7496</v>
      </c>
      <c r="B79" s="62" t="s">
        <v>6392</v>
      </c>
      <c r="C79" s="2" t="s">
        <v>7497</v>
      </c>
      <c r="D79" s="13">
        <v>22017.599999999999</v>
      </c>
      <c r="E79" s="72">
        <f t="shared" si="31"/>
        <v>58346.64</v>
      </c>
      <c r="F79" s="72">
        <f t="shared" si="34"/>
        <v>65234.370276356189</v>
      </c>
      <c r="G79" s="13">
        <v>21326.9</v>
      </c>
      <c r="H79" s="114">
        <f t="shared" si="32"/>
        <v>56516.285000000003</v>
      </c>
      <c r="I79" s="72">
        <f t="shared" si="35"/>
        <v>58850.926579281862</v>
      </c>
      <c r="J79" s="112">
        <v>10503.1</v>
      </c>
      <c r="K79" s="72">
        <f t="shared" si="33"/>
        <v>27833.215</v>
      </c>
      <c r="L79" s="144">
        <f t="shared" si="36"/>
        <v>24316.034538789656</v>
      </c>
    </row>
    <row r="80" spans="1:12">
      <c r="A80" s="4" t="s">
        <v>7500</v>
      </c>
      <c r="B80" s="62" t="s">
        <v>6392</v>
      </c>
      <c r="C80" s="2" t="s">
        <v>7501</v>
      </c>
      <c r="D80" s="13">
        <v>56614.1</v>
      </c>
      <c r="E80" s="72">
        <f t="shared" si="31"/>
        <v>150027.36500000002</v>
      </c>
      <c r="F80" s="72">
        <f t="shared" si="34"/>
        <v>167737.86254008874</v>
      </c>
      <c r="G80" s="13">
        <v>59480.3</v>
      </c>
      <c r="H80" s="114">
        <f t="shared" si="32"/>
        <v>157622.79500000001</v>
      </c>
      <c r="I80" s="72">
        <f t="shared" si="35"/>
        <v>164134.06393867178</v>
      </c>
      <c r="J80" s="112">
        <v>60969.4</v>
      </c>
      <c r="K80" s="72">
        <f t="shared" si="33"/>
        <v>161568.91</v>
      </c>
      <c r="L80" s="144">
        <f t="shared" si="36"/>
        <v>141152.04427352705</v>
      </c>
    </row>
    <row r="81" spans="1:12">
      <c r="A81" s="4" t="s">
        <v>7545</v>
      </c>
      <c r="B81" s="62" t="s">
        <v>6392</v>
      </c>
      <c r="C81" s="2" t="s">
        <v>7546</v>
      </c>
      <c r="D81" s="13">
        <v>0</v>
      </c>
      <c r="E81" s="72">
        <f t="shared" si="31"/>
        <v>0</v>
      </c>
      <c r="F81" s="72">
        <f t="shared" si="34"/>
        <v>0</v>
      </c>
      <c r="G81" s="13">
        <v>0</v>
      </c>
      <c r="H81" s="114">
        <f t="shared" si="32"/>
        <v>0</v>
      </c>
      <c r="I81" s="72">
        <f t="shared" si="35"/>
        <v>0</v>
      </c>
      <c r="J81" s="113">
        <v>0</v>
      </c>
      <c r="K81" s="72">
        <f t="shared" si="33"/>
        <v>0</v>
      </c>
      <c r="L81" s="144">
        <f t="shared" si="36"/>
        <v>0</v>
      </c>
    </row>
    <row r="82" spans="1:12">
      <c r="A82" s="4" t="s">
        <v>7526</v>
      </c>
      <c r="B82" s="62" t="s">
        <v>6392</v>
      </c>
      <c r="C82" s="2" t="s">
        <v>7527</v>
      </c>
      <c r="D82" s="13">
        <v>44901.4</v>
      </c>
      <c r="E82" s="72">
        <f t="shared" si="31"/>
        <v>118988.71</v>
      </c>
      <c r="F82" s="72">
        <f t="shared" si="34"/>
        <v>133035.14250085296</v>
      </c>
      <c r="G82" s="13">
        <v>48060.6</v>
      </c>
      <c r="H82" s="114">
        <f t="shared" si="32"/>
        <v>127360.59000000001</v>
      </c>
      <c r="I82" s="72">
        <f t="shared" si="35"/>
        <v>132621.75196377505</v>
      </c>
      <c r="J82" s="112">
        <v>37271</v>
      </c>
      <c r="K82" s="72">
        <f t="shared" si="33"/>
        <v>98768.150000000009</v>
      </c>
      <c r="L82" s="144">
        <f t="shared" si="36"/>
        <v>86287.184097573991</v>
      </c>
    </row>
    <row r="83" spans="1:12">
      <c r="A83" s="4" t="s">
        <v>7524</v>
      </c>
      <c r="B83" s="62" t="s">
        <v>6392</v>
      </c>
      <c r="C83" s="2" t="s">
        <v>7525</v>
      </c>
      <c r="D83" s="13">
        <v>9144</v>
      </c>
      <c r="E83" s="72">
        <f t="shared" si="31"/>
        <v>24231.600000000002</v>
      </c>
      <c r="F83" s="72">
        <f t="shared" si="34"/>
        <v>27092.102763561925</v>
      </c>
      <c r="G83" s="13">
        <v>0</v>
      </c>
      <c r="H83" s="114">
        <f t="shared" si="32"/>
        <v>0</v>
      </c>
      <c r="I83" s="72">
        <f t="shared" si="35"/>
        <v>0</v>
      </c>
      <c r="J83" s="113">
        <v>0</v>
      </c>
      <c r="K83" s="72">
        <f t="shared" si="33"/>
        <v>0</v>
      </c>
      <c r="L83" s="144">
        <f t="shared" si="36"/>
        <v>0</v>
      </c>
    </row>
    <row r="84" spans="1:12">
      <c r="A84" s="4" t="s">
        <v>7504</v>
      </c>
      <c r="B84" s="62" t="s">
        <v>6392</v>
      </c>
      <c r="C84" s="2" t="s">
        <v>7505</v>
      </c>
      <c r="D84" s="13">
        <v>0</v>
      </c>
      <c r="E84" s="72">
        <f t="shared" si="31"/>
        <v>0</v>
      </c>
      <c r="F84" s="72">
        <f t="shared" si="34"/>
        <v>0</v>
      </c>
      <c r="G84" s="13">
        <v>0</v>
      </c>
      <c r="H84" s="114">
        <f t="shared" si="32"/>
        <v>0</v>
      </c>
      <c r="I84" s="72">
        <f t="shared" si="35"/>
        <v>0</v>
      </c>
      <c r="J84" s="113">
        <v>0</v>
      </c>
      <c r="K84" s="72">
        <f t="shared" si="33"/>
        <v>0</v>
      </c>
      <c r="L84" s="144">
        <f t="shared" si="36"/>
        <v>0</v>
      </c>
    </row>
    <row r="85" spans="1:12">
      <c r="A85" s="4" t="s">
        <v>7543</v>
      </c>
      <c r="B85" s="62" t="s">
        <v>6392</v>
      </c>
      <c r="C85" s="2" t="s">
        <v>7544</v>
      </c>
      <c r="D85" s="13">
        <v>0</v>
      </c>
      <c r="E85" s="72">
        <f t="shared" si="31"/>
        <v>0</v>
      </c>
      <c r="F85" s="72">
        <f t="shared" si="34"/>
        <v>0</v>
      </c>
      <c r="G85" s="58">
        <v>0</v>
      </c>
      <c r="H85" s="114">
        <f t="shared" si="32"/>
        <v>0</v>
      </c>
      <c r="I85" s="72">
        <f t="shared" si="35"/>
        <v>0</v>
      </c>
      <c r="J85" s="113">
        <v>0</v>
      </c>
      <c r="K85" s="72">
        <f t="shared" si="33"/>
        <v>0</v>
      </c>
      <c r="L85" s="144">
        <f t="shared" si="36"/>
        <v>0</v>
      </c>
    </row>
    <row r="86" spans="1:12">
      <c r="A86" s="4" t="s">
        <v>7508</v>
      </c>
      <c r="B86" s="62" t="s">
        <v>6392</v>
      </c>
      <c r="C86" s="2" t="s">
        <v>7509</v>
      </c>
      <c r="D86" s="13">
        <v>0</v>
      </c>
      <c r="E86" s="72">
        <f t="shared" si="31"/>
        <v>0</v>
      </c>
      <c r="F86" s="72">
        <f t="shared" si="34"/>
        <v>0</v>
      </c>
      <c r="G86" s="58">
        <v>0</v>
      </c>
      <c r="H86" s="114">
        <f t="shared" si="32"/>
        <v>0</v>
      </c>
      <c r="I86" s="72">
        <f t="shared" si="35"/>
        <v>0</v>
      </c>
      <c r="J86" s="113">
        <v>0</v>
      </c>
      <c r="K86" s="72">
        <f t="shared" si="33"/>
        <v>0</v>
      </c>
      <c r="L86" s="144">
        <f t="shared" si="36"/>
        <v>0</v>
      </c>
    </row>
    <row r="87" spans="1:12">
      <c r="A87" s="4" t="s">
        <v>7518</v>
      </c>
      <c r="B87" s="62" t="s">
        <v>6392</v>
      </c>
      <c r="C87" s="2" t="s">
        <v>7519</v>
      </c>
      <c r="D87" s="13">
        <v>0</v>
      </c>
      <c r="E87" s="72">
        <f t="shared" si="31"/>
        <v>0</v>
      </c>
      <c r="F87" s="72">
        <f t="shared" si="34"/>
        <v>0</v>
      </c>
      <c r="G87" s="58">
        <v>0</v>
      </c>
      <c r="H87" s="114">
        <f t="shared" si="32"/>
        <v>0</v>
      </c>
      <c r="I87" s="72">
        <f t="shared" si="35"/>
        <v>0</v>
      </c>
      <c r="J87" s="113">
        <v>0</v>
      </c>
      <c r="K87" s="72">
        <f t="shared" si="33"/>
        <v>0</v>
      </c>
      <c r="L87" s="144">
        <f t="shared" si="36"/>
        <v>0</v>
      </c>
    </row>
    <row r="88" spans="1:12">
      <c r="A88" s="4" t="s">
        <v>7409</v>
      </c>
      <c r="B88" s="62" t="s">
        <v>6392</v>
      </c>
      <c r="C88" s="2" t="s">
        <v>7410</v>
      </c>
      <c r="D88" s="13">
        <v>4430</v>
      </c>
      <c r="E88" s="72">
        <f t="shared" si="31"/>
        <v>11739.5</v>
      </c>
      <c r="F88" s="72">
        <f t="shared" si="34"/>
        <v>13125.329750938246</v>
      </c>
      <c r="G88" s="58">
        <v>0</v>
      </c>
      <c r="H88" s="114">
        <f t="shared" si="32"/>
        <v>0</v>
      </c>
      <c r="I88" s="72">
        <f t="shared" si="35"/>
        <v>0</v>
      </c>
      <c r="J88" s="113">
        <v>0</v>
      </c>
      <c r="K88" s="72">
        <f t="shared" si="33"/>
        <v>0</v>
      </c>
      <c r="L88" s="144">
        <f t="shared" si="36"/>
        <v>0</v>
      </c>
    </row>
    <row r="89" spans="1:12">
      <c r="A89" s="4" t="s">
        <v>7565</v>
      </c>
      <c r="B89" s="62" t="s">
        <v>6392</v>
      </c>
      <c r="C89" s="2" t="s">
        <v>7566</v>
      </c>
      <c r="D89" s="58">
        <v>0</v>
      </c>
      <c r="E89" s="72">
        <f t="shared" si="31"/>
        <v>0</v>
      </c>
      <c r="F89" s="72">
        <f t="shared" si="34"/>
        <v>0</v>
      </c>
      <c r="G89" s="58">
        <v>0</v>
      </c>
      <c r="H89" s="114">
        <f t="shared" si="32"/>
        <v>0</v>
      </c>
      <c r="I89" s="72">
        <f t="shared" si="35"/>
        <v>0</v>
      </c>
      <c r="J89" s="112">
        <v>7201</v>
      </c>
      <c r="K89" s="72">
        <f t="shared" si="33"/>
        <v>19082.650000000001</v>
      </c>
      <c r="L89" s="144">
        <f t="shared" si="36"/>
        <v>16671.246081045058</v>
      </c>
    </row>
    <row r="90" spans="1:12">
      <c r="A90" s="4" t="s">
        <v>7498</v>
      </c>
      <c r="B90" s="62" t="s">
        <v>6392</v>
      </c>
      <c r="C90" s="2" t="s">
        <v>7499</v>
      </c>
      <c r="D90" s="13">
        <v>0</v>
      </c>
      <c r="E90" s="72">
        <f t="shared" si="31"/>
        <v>0</v>
      </c>
      <c r="F90" s="72">
        <f t="shared" si="34"/>
        <v>0</v>
      </c>
      <c r="G90" s="58">
        <v>0</v>
      </c>
      <c r="H90" s="114">
        <f t="shared" si="32"/>
        <v>0</v>
      </c>
      <c r="I90" s="72">
        <f t="shared" si="35"/>
        <v>0</v>
      </c>
      <c r="J90" s="113">
        <v>0</v>
      </c>
      <c r="K90" s="72">
        <f t="shared" si="33"/>
        <v>0</v>
      </c>
      <c r="L90" s="144">
        <f t="shared" si="36"/>
        <v>0</v>
      </c>
    </row>
    <row r="91" spans="1:12">
      <c r="A91" s="4" t="s">
        <v>7470</v>
      </c>
      <c r="B91" s="62" t="s">
        <v>6392</v>
      </c>
      <c r="C91" s="2" t="s">
        <v>7471</v>
      </c>
      <c r="D91" s="13">
        <v>36002</v>
      </c>
      <c r="E91" s="72">
        <f t="shared" si="31"/>
        <v>95405.3</v>
      </c>
      <c r="F91" s="72">
        <f t="shared" si="34"/>
        <v>106667.74756055954</v>
      </c>
      <c r="G91" s="13">
        <v>62041</v>
      </c>
      <c r="H91" s="114">
        <f t="shared" si="32"/>
        <v>164408.65</v>
      </c>
      <c r="I91" s="72">
        <f t="shared" si="35"/>
        <v>171200.23706704797</v>
      </c>
      <c r="J91" s="112">
        <v>64044</v>
      </c>
      <c r="K91" s="72">
        <f t="shared" si="33"/>
        <v>169716.6</v>
      </c>
      <c r="L91" s="144">
        <f t="shared" si="36"/>
        <v>148270.14081578248</v>
      </c>
    </row>
    <row r="92" spans="1:12">
      <c r="A92" s="4" t="s">
        <v>7563</v>
      </c>
      <c r="B92" s="62" t="s">
        <v>6392</v>
      </c>
      <c r="C92" s="2" t="s">
        <v>7564</v>
      </c>
      <c r="D92" s="58">
        <v>0</v>
      </c>
      <c r="E92" s="72">
        <f t="shared" si="31"/>
        <v>0</v>
      </c>
      <c r="F92" s="72">
        <f t="shared" si="34"/>
        <v>0</v>
      </c>
      <c r="G92" s="58">
        <v>0</v>
      </c>
      <c r="H92" s="114">
        <f t="shared" si="32"/>
        <v>0</v>
      </c>
      <c r="I92" s="72">
        <f t="shared" si="35"/>
        <v>0</v>
      </c>
      <c r="J92" s="112">
        <v>500</v>
      </c>
      <c r="K92" s="72">
        <f t="shared" si="33"/>
        <v>1325</v>
      </c>
      <c r="L92" s="144">
        <f t="shared" si="36"/>
        <v>1157.5646494268196</v>
      </c>
    </row>
    <row r="93" spans="1:12">
      <c r="A93" s="4" t="s">
        <v>7486</v>
      </c>
      <c r="B93" s="62" t="s">
        <v>6392</v>
      </c>
      <c r="C93" s="2" t="s">
        <v>7487</v>
      </c>
      <c r="D93" s="13">
        <v>19741.5</v>
      </c>
      <c r="E93" s="72">
        <f t="shared" si="31"/>
        <v>52314.975000000006</v>
      </c>
      <c r="F93" s="72">
        <f t="shared" si="34"/>
        <v>58490.676586489259</v>
      </c>
      <c r="G93" s="13">
        <v>7471</v>
      </c>
      <c r="H93" s="114">
        <f t="shared" si="32"/>
        <v>19798.150000000001</v>
      </c>
      <c r="I93" s="72">
        <f t="shared" si="35"/>
        <v>20615.995408325391</v>
      </c>
      <c r="J93" s="112">
        <v>2005</v>
      </c>
      <c r="K93" s="72">
        <f t="shared" si="33"/>
        <v>5313.25</v>
      </c>
      <c r="L93" s="144">
        <f t="shared" si="36"/>
        <v>4641.8342442015464</v>
      </c>
    </row>
    <row r="94" spans="1:12">
      <c r="A94" s="4" t="s">
        <v>7426</v>
      </c>
      <c r="B94" s="62" t="s">
        <v>6392</v>
      </c>
      <c r="C94" s="2" t="s">
        <v>7427</v>
      </c>
      <c r="D94" s="13">
        <v>0</v>
      </c>
      <c r="E94" s="72">
        <f t="shared" si="31"/>
        <v>0</v>
      </c>
      <c r="F94" s="72">
        <f t="shared" si="34"/>
        <v>0</v>
      </c>
      <c r="G94" s="58">
        <v>0</v>
      </c>
      <c r="H94" s="114">
        <f t="shared" si="32"/>
        <v>0</v>
      </c>
      <c r="I94" s="72">
        <f t="shared" si="35"/>
        <v>0</v>
      </c>
      <c r="J94" s="113">
        <v>0</v>
      </c>
      <c r="K94" s="72">
        <f t="shared" si="33"/>
        <v>0</v>
      </c>
      <c r="L94" s="144">
        <f t="shared" si="36"/>
        <v>0</v>
      </c>
    </row>
    <row r="95" spans="1:12">
      <c r="A95" s="4" t="s">
        <v>7474</v>
      </c>
      <c r="B95" s="62" t="s">
        <v>6392</v>
      </c>
      <c r="C95" s="2" t="s">
        <v>7475</v>
      </c>
      <c r="D95" s="13">
        <v>18997</v>
      </c>
      <c r="E95" s="72">
        <f t="shared" si="31"/>
        <v>50342.05</v>
      </c>
      <c r="F95" s="72">
        <f t="shared" si="34"/>
        <v>56284.850852951218</v>
      </c>
      <c r="G95" s="13">
        <v>35932.699999999997</v>
      </c>
      <c r="H95" s="114">
        <f t="shared" si="32"/>
        <v>95221.654999999999</v>
      </c>
      <c r="I95" s="72">
        <f t="shared" si="35"/>
        <v>99155.183805211316</v>
      </c>
      <c r="J95" s="112">
        <v>49211</v>
      </c>
      <c r="K95" s="72">
        <f t="shared" si="33"/>
        <v>130409.15000000001</v>
      </c>
      <c r="L95" s="144">
        <f t="shared" si="36"/>
        <v>113929.82792588645</v>
      </c>
    </row>
    <row r="96" spans="1:12">
      <c r="A96" s="4" t="s">
        <v>7476</v>
      </c>
      <c r="B96" s="62" t="s">
        <v>6392</v>
      </c>
      <c r="C96" s="2" t="s">
        <v>7477</v>
      </c>
      <c r="D96" s="13">
        <v>2387</v>
      </c>
      <c r="E96" s="72">
        <f t="shared" si="31"/>
        <v>6325.55</v>
      </c>
      <c r="F96" s="72">
        <f t="shared" si="34"/>
        <v>7072.2713578983294</v>
      </c>
      <c r="G96" s="58">
        <v>0</v>
      </c>
      <c r="H96" s="114">
        <f t="shared" si="32"/>
        <v>0</v>
      </c>
      <c r="I96" s="72">
        <f t="shared" si="35"/>
        <v>0</v>
      </c>
      <c r="J96" s="113">
        <v>0</v>
      </c>
      <c r="K96" s="72">
        <f t="shared" si="33"/>
        <v>0</v>
      </c>
      <c r="L96" s="144">
        <f t="shared" si="36"/>
        <v>0</v>
      </c>
    </row>
    <row r="97" spans="1:12">
      <c r="A97" s="4" t="s">
        <v>7510</v>
      </c>
      <c r="B97" s="62" t="s">
        <v>6392</v>
      </c>
      <c r="C97" s="2" t="s">
        <v>7511</v>
      </c>
      <c r="D97" s="13">
        <v>0</v>
      </c>
      <c r="E97" s="72">
        <f t="shared" si="31"/>
        <v>0</v>
      </c>
      <c r="F97" s="72">
        <f t="shared" si="34"/>
        <v>0</v>
      </c>
      <c r="G97" s="58">
        <v>0</v>
      </c>
      <c r="H97" s="114">
        <f t="shared" si="32"/>
        <v>0</v>
      </c>
      <c r="I97" s="72">
        <f t="shared" si="35"/>
        <v>0</v>
      </c>
      <c r="J97" s="113">
        <v>0</v>
      </c>
      <c r="K97" s="72">
        <f t="shared" si="33"/>
        <v>0</v>
      </c>
      <c r="L97" s="144">
        <f t="shared" si="36"/>
        <v>0</v>
      </c>
    </row>
    <row r="98" spans="1:12">
      <c r="A98" s="4" t="s">
        <v>7424</v>
      </c>
      <c r="B98" s="62" t="s">
        <v>6392</v>
      </c>
      <c r="C98" s="2" t="s">
        <v>7425</v>
      </c>
      <c r="D98" s="13">
        <v>0</v>
      </c>
      <c r="E98" s="72">
        <f t="shared" si="31"/>
        <v>0</v>
      </c>
      <c r="F98" s="72">
        <f t="shared" si="34"/>
        <v>0</v>
      </c>
      <c r="G98" s="58">
        <v>0</v>
      </c>
      <c r="H98" s="114">
        <f t="shared" si="32"/>
        <v>0</v>
      </c>
      <c r="I98" s="72">
        <f t="shared" si="35"/>
        <v>0</v>
      </c>
      <c r="J98" s="113">
        <v>0</v>
      </c>
      <c r="K98" s="72">
        <f t="shared" si="33"/>
        <v>0</v>
      </c>
      <c r="L98" s="144">
        <f t="shared" si="36"/>
        <v>0</v>
      </c>
    </row>
    <row r="99" spans="1:12">
      <c r="A99" s="4" t="s">
        <v>7480</v>
      </c>
      <c r="B99" s="62" t="s">
        <v>6392</v>
      </c>
      <c r="C99" s="2" t="s">
        <v>7481</v>
      </c>
      <c r="D99" s="13">
        <v>0</v>
      </c>
      <c r="E99" s="72">
        <f t="shared" si="31"/>
        <v>0</v>
      </c>
      <c r="F99" s="72">
        <f t="shared" si="34"/>
        <v>0</v>
      </c>
      <c r="G99" s="58">
        <v>0</v>
      </c>
      <c r="H99" s="114">
        <f t="shared" si="32"/>
        <v>0</v>
      </c>
      <c r="I99" s="72">
        <f t="shared" si="35"/>
        <v>0</v>
      </c>
      <c r="J99" s="113">
        <v>0</v>
      </c>
      <c r="K99" s="72">
        <f t="shared" si="33"/>
        <v>0</v>
      </c>
      <c r="L99" s="144">
        <f t="shared" si="36"/>
        <v>0</v>
      </c>
    </row>
    <row r="100" spans="1:12" ht="13.5" thickBot="1">
      <c r="A100" s="138"/>
      <c r="B100" s="104"/>
      <c r="C100" s="56"/>
      <c r="D100" s="105">
        <f t="shared" ref="D100:K100" si="37">SUM(D73:D99)</f>
        <v>402929.2</v>
      </c>
      <c r="E100" s="105">
        <f t="shared" si="37"/>
        <v>1067762.3800000001</v>
      </c>
      <c r="F100" s="105">
        <f>SUM(F73:F99)</f>
        <v>1193810.0713954282</v>
      </c>
      <c r="G100" s="105">
        <f t="shared" si="37"/>
        <v>395457.5</v>
      </c>
      <c r="H100" s="105">
        <f t="shared" si="37"/>
        <v>1047962.3750000001</v>
      </c>
      <c r="I100" s="105">
        <f>SUM(I73:I99)</f>
        <v>1091252.8448919605</v>
      </c>
      <c r="J100" s="105">
        <f t="shared" si="37"/>
        <v>425323.5</v>
      </c>
      <c r="K100" s="105">
        <f t="shared" si="37"/>
        <v>1127107.2750000001</v>
      </c>
      <c r="L100" s="121">
        <f>SUM(L73:L99)</f>
        <v>984678.89634097577</v>
      </c>
    </row>
    <row r="101" spans="1:12">
      <c r="A101" s="4"/>
      <c r="B101" s="62"/>
      <c r="C101" s="2"/>
      <c r="D101" s="13"/>
      <c r="E101" s="13"/>
      <c r="F101" s="13"/>
      <c r="G101" s="58"/>
      <c r="H101" s="113"/>
      <c r="I101" s="113"/>
      <c r="J101" s="113"/>
      <c r="K101" s="13"/>
      <c r="L101" s="59"/>
    </row>
    <row r="102" spans="1:12">
      <c r="A102" s="4" t="s">
        <v>7454</v>
      </c>
      <c r="B102" s="62" t="s">
        <v>6400</v>
      </c>
      <c r="C102" s="2" t="s">
        <v>7455</v>
      </c>
      <c r="D102" s="13">
        <v>2903</v>
      </c>
      <c r="E102" s="72">
        <f t="shared" ref="E102:E122" si="38">D102*10*0.265</f>
        <v>7692.9500000000007</v>
      </c>
      <c r="F102" s="72">
        <f>E102/2931*3277</f>
        <v>8601.0908051859442</v>
      </c>
      <c r="G102" s="13">
        <v>0</v>
      </c>
      <c r="H102" s="114">
        <f t="shared" ref="H102:H122" si="39">G102*10*0.265</f>
        <v>0</v>
      </c>
      <c r="I102" s="72">
        <f>H102/3147*3277</f>
        <v>0</v>
      </c>
      <c r="J102" s="113">
        <v>0</v>
      </c>
      <c r="K102" s="72">
        <f t="shared" ref="K102:K122" si="40">J102*10*0.265</f>
        <v>0</v>
      </c>
      <c r="L102" s="144">
        <f>K102/3751*3277</f>
        <v>0</v>
      </c>
    </row>
    <row r="103" spans="1:12" ht="12.75" customHeight="1">
      <c r="A103" s="4" t="s">
        <v>7442</v>
      </c>
      <c r="B103" s="62" t="s">
        <v>6400</v>
      </c>
      <c r="C103" s="2" t="s">
        <v>7443</v>
      </c>
      <c r="D103" s="13">
        <v>32266.7</v>
      </c>
      <c r="E103" s="72">
        <f t="shared" si="38"/>
        <v>85506.755000000005</v>
      </c>
      <c r="F103" s="72">
        <f t="shared" ref="F103:F122" si="41">E103/2931*3277</f>
        <v>95600.694689525757</v>
      </c>
      <c r="G103" s="13">
        <v>38224.6</v>
      </c>
      <c r="H103" s="114">
        <f t="shared" si="39"/>
        <v>101295.19</v>
      </c>
      <c r="I103" s="72">
        <f t="shared" ref="I103:I122" si="42">H103/3147*3277</f>
        <v>105479.61157610425</v>
      </c>
      <c r="J103" s="112">
        <v>43120</v>
      </c>
      <c r="K103" s="72">
        <f t="shared" si="40"/>
        <v>114268</v>
      </c>
      <c r="L103" s="144">
        <f t="shared" ref="L103:L122" si="43">K103/3751*3277</f>
        <v>99828.375366568915</v>
      </c>
    </row>
    <row r="104" spans="1:12">
      <c r="A104" s="4" t="s">
        <v>7547</v>
      </c>
      <c r="B104" s="62" t="s">
        <v>6400</v>
      </c>
      <c r="C104" s="2" t="s">
        <v>7548</v>
      </c>
      <c r="D104" s="58">
        <v>0</v>
      </c>
      <c r="E104" s="72">
        <f t="shared" si="38"/>
        <v>0</v>
      </c>
      <c r="F104" s="72">
        <f t="shared" si="41"/>
        <v>0</v>
      </c>
      <c r="G104" s="13">
        <v>16233.4</v>
      </c>
      <c r="H104" s="114">
        <f t="shared" si="39"/>
        <v>43018.51</v>
      </c>
      <c r="I104" s="72">
        <f t="shared" si="42"/>
        <v>44795.569517000324</v>
      </c>
      <c r="J104" s="112">
        <v>10503.1</v>
      </c>
      <c r="K104" s="72">
        <f t="shared" si="40"/>
        <v>27833.215</v>
      </c>
      <c r="L104" s="144">
        <f t="shared" si="43"/>
        <v>24316.034538789656</v>
      </c>
    </row>
    <row r="105" spans="1:12">
      <c r="A105" s="4" t="s">
        <v>7430</v>
      </c>
      <c r="B105" s="62" t="s">
        <v>6400</v>
      </c>
      <c r="C105" s="2" t="s">
        <v>7431</v>
      </c>
      <c r="D105" s="13">
        <v>0</v>
      </c>
      <c r="E105" s="72">
        <f t="shared" si="38"/>
        <v>0</v>
      </c>
      <c r="F105" s="72">
        <f t="shared" si="41"/>
        <v>0</v>
      </c>
      <c r="G105" s="13">
        <v>0</v>
      </c>
      <c r="H105" s="114">
        <f t="shared" si="39"/>
        <v>0</v>
      </c>
      <c r="I105" s="72">
        <f t="shared" si="42"/>
        <v>0</v>
      </c>
      <c r="J105" s="113">
        <v>0</v>
      </c>
      <c r="K105" s="72">
        <f t="shared" si="40"/>
        <v>0</v>
      </c>
      <c r="L105" s="144">
        <f t="shared" si="43"/>
        <v>0</v>
      </c>
    </row>
    <row r="106" spans="1:12">
      <c r="A106" s="4" t="s">
        <v>7444</v>
      </c>
      <c r="B106" s="62" t="s">
        <v>6400</v>
      </c>
      <c r="C106" s="2" t="s">
        <v>7445</v>
      </c>
      <c r="D106" s="13">
        <v>0</v>
      </c>
      <c r="E106" s="72">
        <f t="shared" si="38"/>
        <v>0</v>
      </c>
      <c r="F106" s="72">
        <f t="shared" si="41"/>
        <v>0</v>
      </c>
      <c r="G106" s="13">
        <v>0</v>
      </c>
      <c r="H106" s="114">
        <f t="shared" si="39"/>
        <v>0</v>
      </c>
      <c r="I106" s="72">
        <f t="shared" si="42"/>
        <v>0</v>
      </c>
      <c r="J106" s="113">
        <v>0</v>
      </c>
      <c r="K106" s="72">
        <f t="shared" si="40"/>
        <v>0</v>
      </c>
      <c r="L106" s="144">
        <f t="shared" si="43"/>
        <v>0</v>
      </c>
    </row>
    <row r="107" spans="1:12">
      <c r="A107" s="4" t="s">
        <v>7462</v>
      </c>
      <c r="B107" s="62" t="s">
        <v>6400</v>
      </c>
      <c r="C107" s="2" t="s">
        <v>7463</v>
      </c>
      <c r="D107" s="13">
        <v>27595.1</v>
      </c>
      <c r="E107" s="72">
        <f t="shared" si="38"/>
        <v>73127.014999999999</v>
      </c>
      <c r="F107" s="72">
        <f t="shared" si="41"/>
        <v>81759.54560047765</v>
      </c>
      <c r="G107" s="13">
        <v>22701.7</v>
      </c>
      <c r="H107" s="114">
        <f t="shared" si="39"/>
        <v>60159.505000000005</v>
      </c>
      <c r="I107" s="72">
        <f t="shared" si="42"/>
        <v>62644.645022243414</v>
      </c>
      <c r="J107" s="112">
        <v>23728</v>
      </c>
      <c r="K107" s="72">
        <f t="shared" si="40"/>
        <v>62879.200000000004</v>
      </c>
      <c r="L107" s="144">
        <f t="shared" si="43"/>
        <v>54933.38800319915</v>
      </c>
    </row>
    <row r="108" spans="1:12">
      <c r="A108" s="4" t="s">
        <v>7432</v>
      </c>
      <c r="B108" s="62" t="s">
        <v>6400</v>
      </c>
      <c r="C108" s="2" t="s">
        <v>7433</v>
      </c>
      <c r="D108" s="13">
        <v>6736</v>
      </c>
      <c r="E108" s="72">
        <f t="shared" si="38"/>
        <v>17850.400000000001</v>
      </c>
      <c r="F108" s="72">
        <f t="shared" si="41"/>
        <v>19957.612009553057</v>
      </c>
      <c r="G108" s="13">
        <v>6003</v>
      </c>
      <c r="H108" s="114">
        <f t="shared" si="39"/>
        <v>15907.95</v>
      </c>
      <c r="I108" s="72">
        <f t="shared" si="42"/>
        <v>16565.094423260249</v>
      </c>
      <c r="J108" s="112">
        <v>20657</v>
      </c>
      <c r="K108" s="72">
        <f t="shared" si="40"/>
        <v>54741.05</v>
      </c>
      <c r="L108" s="144">
        <f t="shared" si="43"/>
        <v>47823.625926419627</v>
      </c>
    </row>
    <row r="109" spans="1:12">
      <c r="A109" s="4" t="s">
        <v>7466</v>
      </c>
      <c r="B109" s="62" t="s">
        <v>6400</v>
      </c>
      <c r="C109" s="2" t="s">
        <v>7467</v>
      </c>
      <c r="D109" s="13">
        <v>0</v>
      </c>
      <c r="E109" s="72">
        <f t="shared" si="38"/>
        <v>0</v>
      </c>
      <c r="F109" s="72">
        <f t="shared" si="41"/>
        <v>0</v>
      </c>
      <c r="G109" s="13">
        <v>0</v>
      </c>
      <c r="H109" s="114">
        <f t="shared" si="39"/>
        <v>0</v>
      </c>
      <c r="I109" s="72">
        <f t="shared" si="42"/>
        <v>0</v>
      </c>
      <c r="J109" s="113">
        <v>0</v>
      </c>
      <c r="K109" s="72">
        <f t="shared" si="40"/>
        <v>0</v>
      </c>
      <c r="L109" s="144">
        <f t="shared" si="43"/>
        <v>0</v>
      </c>
    </row>
    <row r="110" spans="1:12">
      <c r="A110" s="4" t="s">
        <v>7458</v>
      </c>
      <c r="B110" s="62" t="s">
        <v>6400</v>
      </c>
      <c r="C110" s="2" t="s">
        <v>7459</v>
      </c>
      <c r="D110" s="13">
        <v>17619</v>
      </c>
      <c r="E110" s="72">
        <f t="shared" si="38"/>
        <v>46690.350000000006</v>
      </c>
      <c r="F110" s="72">
        <f t="shared" si="41"/>
        <v>52202.073336745147</v>
      </c>
      <c r="G110" s="13">
        <v>0</v>
      </c>
      <c r="H110" s="114">
        <f t="shared" si="39"/>
        <v>0</v>
      </c>
      <c r="I110" s="72">
        <f t="shared" si="42"/>
        <v>0</v>
      </c>
      <c r="J110" s="113">
        <v>0</v>
      </c>
      <c r="K110" s="72">
        <f t="shared" si="40"/>
        <v>0</v>
      </c>
      <c r="L110" s="144">
        <f t="shared" si="43"/>
        <v>0</v>
      </c>
    </row>
    <row r="111" spans="1:12">
      <c r="A111" s="4" t="s">
        <v>7446</v>
      </c>
      <c r="B111" s="62" t="s">
        <v>6400</v>
      </c>
      <c r="C111" s="2" t="s">
        <v>7447</v>
      </c>
      <c r="D111" s="13">
        <v>32404.799999999999</v>
      </c>
      <c r="E111" s="72">
        <f t="shared" si="38"/>
        <v>85872.72</v>
      </c>
      <c r="F111" s="72">
        <f t="shared" si="41"/>
        <v>96009.861289662236</v>
      </c>
      <c r="G111" s="13">
        <v>43119.6</v>
      </c>
      <c r="H111" s="114">
        <f t="shared" si="39"/>
        <v>114266.94</v>
      </c>
      <c r="I111" s="72">
        <f t="shared" si="42"/>
        <v>118987.21397521449</v>
      </c>
      <c r="J111" s="112">
        <v>41569</v>
      </c>
      <c r="K111" s="72">
        <f t="shared" si="40"/>
        <v>110157.85</v>
      </c>
      <c r="L111" s="144">
        <f t="shared" si="43"/>
        <v>96237.609824046929</v>
      </c>
    </row>
    <row r="112" spans="1:12">
      <c r="A112" s="4" t="s">
        <v>7438</v>
      </c>
      <c r="B112" s="62" t="s">
        <v>6400</v>
      </c>
      <c r="C112" s="2" t="s">
        <v>7439</v>
      </c>
      <c r="D112" s="13">
        <v>64830.7</v>
      </c>
      <c r="E112" s="72">
        <f t="shared" si="38"/>
        <v>171801.35500000001</v>
      </c>
      <c r="F112" s="72">
        <f t="shared" si="41"/>
        <v>192082.23825827363</v>
      </c>
      <c r="G112" s="13">
        <v>73769.7</v>
      </c>
      <c r="H112" s="114">
        <f t="shared" si="39"/>
        <v>195489.70500000002</v>
      </c>
      <c r="I112" s="72">
        <f t="shared" si="42"/>
        <v>203565.22506673023</v>
      </c>
      <c r="J112" s="112">
        <v>60999.4</v>
      </c>
      <c r="K112" s="72">
        <f t="shared" si="40"/>
        <v>161648.41</v>
      </c>
      <c r="L112" s="144">
        <f t="shared" si="43"/>
        <v>141221.49815249266</v>
      </c>
    </row>
    <row r="113" spans="1:12">
      <c r="A113" s="4" t="s">
        <v>7436</v>
      </c>
      <c r="B113" s="62" t="s">
        <v>6400</v>
      </c>
      <c r="C113" s="2" t="s">
        <v>7437</v>
      </c>
      <c r="D113" s="13">
        <v>0</v>
      </c>
      <c r="E113" s="72">
        <f t="shared" si="38"/>
        <v>0</v>
      </c>
      <c r="F113" s="72">
        <f t="shared" si="41"/>
        <v>0</v>
      </c>
      <c r="G113" s="13">
        <v>0</v>
      </c>
      <c r="H113" s="114">
        <f t="shared" si="39"/>
        <v>0</v>
      </c>
      <c r="I113" s="72">
        <f t="shared" si="42"/>
        <v>0</v>
      </c>
      <c r="J113" s="113">
        <v>0</v>
      </c>
      <c r="K113" s="72">
        <f t="shared" si="40"/>
        <v>0</v>
      </c>
      <c r="L113" s="144">
        <f t="shared" si="43"/>
        <v>0</v>
      </c>
    </row>
    <row r="114" spans="1:12">
      <c r="A114" s="4" t="s">
        <v>7472</v>
      </c>
      <c r="B114" s="62" t="s">
        <v>6400</v>
      </c>
      <c r="C114" s="2" t="s">
        <v>7473</v>
      </c>
      <c r="D114" s="13">
        <v>3163</v>
      </c>
      <c r="E114" s="72">
        <f t="shared" si="38"/>
        <v>8381.9500000000007</v>
      </c>
      <c r="F114" s="72">
        <f t="shared" si="41"/>
        <v>9371.426185602184</v>
      </c>
      <c r="G114" s="13">
        <v>0</v>
      </c>
      <c r="H114" s="114">
        <f t="shared" si="39"/>
        <v>0</v>
      </c>
      <c r="I114" s="72">
        <f t="shared" si="42"/>
        <v>0</v>
      </c>
      <c r="J114" s="112">
        <v>19869</v>
      </c>
      <c r="K114" s="72">
        <f t="shared" si="40"/>
        <v>52652.850000000006</v>
      </c>
      <c r="L114" s="144">
        <f t="shared" si="43"/>
        <v>45999.304038922957</v>
      </c>
    </row>
    <row r="115" spans="1:12">
      <c r="A115" s="4" t="s">
        <v>7456</v>
      </c>
      <c r="B115" s="62" t="s">
        <v>6400</v>
      </c>
      <c r="C115" s="2" t="s">
        <v>7457</v>
      </c>
      <c r="D115" s="13">
        <v>0</v>
      </c>
      <c r="E115" s="72">
        <f t="shared" si="38"/>
        <v>0</v>
      </c>
      <c r="F115" s="72">
        <f t="shared" si="41"/>
        <v>0</v>
      </c>
      <c r="G115" s="58">
        <v>0</v>
      </c>
      <c r="H115" s="114">
        <f t="shared" si="39"/>
        <v>0</v>
      </c>
      <c r="I115" s="72">
        <f t="shared" si="42"/>
        <v>0</v>
      </c>
      <c r="J115" s="113">
        <v>0</v>
      </c>
      <c r="K115" s="72">
        <f t="shared" si="40"/>
        <v>0</v>
      </c>
      <c r="L115" s="144">
        <f t="shared" si="43"/>
        <v>0</v>
      </c>
    </row>
    <row r="116" spans="1:12">
      <c r="A116" s="4" t="s">
        <v>7478</v>
      </c>
      <c r="B116" s="62" t="s">
        <v>6400</v>
      </c>
      <c r="C116" s="2" t="s">
        <v>7479</v>
      </c>
      <c r="D116" s="13">
        <v>19413.599999999999</v>
      </c>
      <c r="E116" s="72">
        <f t="shared" si="38"/>
        <v>51446.04</v>
      </c>
      <c r="F116" s="72">
        <f t="shared" si="41"/>
        <v>57519.165158648924</v>
      </c>
      <c r="G116" s="13">
        <v>1204.3</v>
      </c>
      <c r="H116" s="114">
        <f t="shared" si="39"/>
        <v>3191.395</v>
      </c>
      <c r="I116" s="72">
        <f t="shared" si="42"/>
        <v>3323.2289211947887</v>
      </c>
      <c r="J116" s="113">
        <v>0</v>
      </c>
      <c r="K116" s="72">
        <f t="shared" si="40"/>
        <v>0</v>
      </c>
      <c r="L116" s="144">
        <f t="shared" si="43"/>
        <v>0</v>
      </c>
    </row>
    <row r="117" spans="1:12">
      <c r="A117" s="4" t="s">
        <v>7440</v>
      </c>
      <c r="B117" s="62" t="s">
        <v>6400</v>
      </c>
      <c r="C117" s="2" t="s">
        <v>7441</v>
      </c>
      <c r="D117" s="13">
        <v>0</v>
      </c>
      <c r="E117" s="72">
        <f t="shared" si="38"/>
        <v>0</v>
      </c>
      <c r="F117" s="72">
        <f t="shared" si="41"/>
        <v>0</v>
      </c>
      <c r="G117" s="58">
        <v>0</v>
      </c>
      <c r="H117" s="114">
        <f t="shared" si="39"/>
        <v>0</v>
      </c>
      <c r="I117" s="72">
        <f t="shared" si="42"/>
        <v>0</v>
      </c>
      <c r="J117" s="113">
        <v>0</v>
      </c>
      <c r="K117" s="72">
        <f t="shared" si="40"/>
        <v>0</v>
      </c>
      <c r="L117" s="144">
        <f t="shared" si="43"/>
        <v>0</v>
      </c>
    </row>
    <row r="118" spans="1:12">
      <c r="A118" s="4" t="s">
        <v>7464</v>
      </c>
      <c r="B118" s="62" t="s">
        <v>6400</v>
      </c>
      <c r="C118" s="2" t="s">
        <v>7465</v>
      </c>
      <c r="D118" s="13">
        <v>0</v>
      </c>
      <c r="E118" s="72">
        <f t="shared" si="38"/>
        <v>0</v>
      </c>
      <c r="F118" s="72">
        <f t="shared" si="41"/>
        <v>0</v>
      </c>
      <c r="G118" s="58">
        <v>0</v>
      </c>
      <c r="H118" s="114">
        <f t="shared" si="39"/>
        <v>0</v>
      </c>
      <c r="I118" s="72">
        <f t="shared" si="42"/>
        <v>0</v>
      </c>
      <c r="J118" s="113">
        <v>0</v>
      </c>
      <c r="K118" s="72">
        <f t="shared" si="40"/>
        <v>0</v>
      </c>
      <c r="L118" s="144">
        <f t="shared" si="43"/>
        <v>0</v>
      </c>
    </row>
    <row r="119" spans="1:12">
      <c r="A119" s="4" t="s">
        <v>7434</v>
      </c>
      <c r="B119" s="62" t="s">
        <v>6400</v>
      </c>
      <c r="C119" s="2" t="s">
        <v>7435</v>
      </c>
      <c r="D119" s="13">
        <v>0</v>
      </c>
      <c r="E119" s="72">
        <f t="shared" si="38"/>
        <v>0</v>
      </c>
      <c r="F119" s="72">
        <f t="shared" si="41"/>
        <v>0</v>
      </c>
      <c r="G119" s="58">
        <v>0</v>
      </c>
      <c r="H119" s="114">
        <f t="shared" si="39"/>
        <v>0</v>
      </c>
      <c r="I119" s="72">
        <f t="shared" si="42"/>
        <v>0</v>
      </c>
      <c r="J119" s="113">
        <v>0</v>
      </c>
      <c r="K119" s="72">
        <f t="shared" si="40"/>
        <v>0</v>
      </c>
      <c r="L119" s="144">
        <f t="shared" si="43"/>
        <v>0</v>
      </c>
    </row>
    <row r="120" spans="1:12">
      <c r="A120" s="4" t="s">
        <v>7460</v>
      </c>
      <c r="B120" s="62" t="s">
        <v>6400</v>
      </c>
      <c r="C120" s="2" t="s">
        <v>7461</v>
      </c>
      <c r="D120" s="13">
        <v>0</v>
      </c>
      <c r="E120" s="72">
        <f t="shared" si="38"/>
        <v>0</v>
      </c>
      <c r="F120" s="72">
        <f t="shared" si="41"/>
        <v>0</v>
      </c>
      <c r="G120" s="58">
        <v>0</v>
      </c>
      <c r="H120" s="114">
        <f t="shared" si="39"/>
        <v>0</v>
      </c>
      <c r="I120" s="72">
        <f t="shared" si="42"/>
        <v>0</v>
      </c>
      <c r="J120" s="113">
        <v>0</v>
      </c>
      <c r="K120" s="72">
        <f t="shared" si="40"/>
        <v>0</v>
      </c>
      <c r="L120" s="144">
        <f t="shared" si="43"/>
        <v>0</v>
      </c>
    </row>
    <row r="121" spans="1:12">
      <c r="A121" s="4" t="s">
        <v>7448</v>
      </c>
      <c r="B121" s="62" t="s">
        <v>6400</v>
      </c>
      <c r="C121" s="2" t="s">
        <v>7453</v>
      </c>
      <c r="D121" s="13">
        <v>0</v>
      </c>
      <c r="E121" s="72">
        <f t="shared" si="38"/>
        <v>0</v>
      </c>
      <c r="F121" s="72">
        <f t="shared" si="41"/>
        <v>0</v>
      </c>
      <c r="G121" s="58">
        <v>0</v>
      </c>
      <c r="H121" s="114">
        <f t="shared" si="39"/>
        <v>0</v>
      </c>
      <c r="I121" s="72">
        <f t="shared" si="42"/>
        <v>0</v>
      </c>
      <c r="J121" s="113">
        <v>0</v>
      </c>
      <c r="K121" s="72">
        <f t="shared" si="40"/>
        <v>0</v>
      </c>
      <c r="L121" s="144">
        <f t="shared" si="43"/>
        <v>0</v>
      </c>
    </row>
    <row r="122" spans="1:12">
      <c r="A122" s="4" t="s">
        <v>7428</v>
      </c>
      <c r="B122" s="62" t="s">
        <v>6400</v>
      </c>
      <c r="C122" s="2" t="s">
        <v>7429</v>
      </c>
      <c r="D122" s="13">
        <v>564</v>
      </c>
      <c r="E122" s="72">
        <f t="shared" si="38"/>
        <v>1494.6000000000001</v>
      </c>
      <c r="F122" s="72">
        <f t="shared" si="41"/>
        <v>1671.0352098259982</v>
      </c>
      <c r="G122" s="58">
        <v>0</v>
      </c>
      <c r="H122" s="114">
        <f t="shared" si="39"/>
        <v>0</v>
      </c>
      <c r="I122" s="72">
        <f t="shared" si="42"/>
        <v>0</v>
      </c>
      <c r="J122" s="113">
        <v>0</v>
      </c>
      <c r="K122" s="72">
        <f t="shared" si="40"/>
        <v>0</v>
      </c>
      <c r="L122" s="144">
        <f t="shared" si="43"/>
        <v>0</v>
      </c>
    </row>
    <row r="123" spans="1:12" ht="13.5" thickBot="1">
      <c r="A123" s="138"/>
      <c r="B123" s="104" t="s">
        <v>6382</v>
      </c>
      <c r="C123" s="56"/>
      <c r="D123" s="105">
        <f t="shared" ref="D123:K123" si="44">SUM(D102:D122)</f>
        <v>207495.9</v>
      </c>
      <c r="E123" s="105">
        <f t="shared" si="44"/>
        <v>549864.13500000001</v>
      </c>
      <c r="F123" s="105">
        <f>SUM(F102:F122)</f>
        <v>614774.7425435005</v>
      </c>
      <c r="G123" s="105">
        <f t="shared" si="44"/>
        <v>201256.3</v>
      </c>
      <c r="H123" s="105">
        <f t="shared" si="44"/>
        <v>533329.19500000007</v>
      </c>
      <c r="I123" s="105">
        <f>SUM(I102:I122)</f>
        <v>555360.5885017477</v>
      </c>
      <c r="J123" s="105">
        <f t="shared" si="44"/>
        <v>220445.5</v>
      </c>
      <c r="K123" s="105">
        <f t="shared" si="44"/>
        <v>584180.57500000007</v>
      </c>
      <c r="L123" s="121">
        <f>SUM(L102:L122)</f>
        <v>510359.83585043991</v>
      </c>
    </row>
    <row r="124" spans="1:12">
      <c r="A124" s="4"/>
      <c r="B124" s="62"/>
      <c r="C124" s="2"/>
      <c r="D124" s="13"/>
      <c r="E124" s="13"/>
      <c r="F124" s="13"/>
      <c r="G124" s="58"/>
      <c r="H124" s="58"/>
      <c r="I124" s="58"/>
      <c r="J124" s="58"/>
      <c r="K124" s="13"/>
      <c r="L124" s="59"/>
    </row>
    <row r="125" spans="1:12" ht="13.5" thickBot="1">
      <c r="A125" s="17"/>
      <c r="B125" s="81"/>
      <c r="C125" s="18"/>
      <c r="D125" s="29"/>
      <c r="E125" s="29"/>
      <c r="F125" s="29"/>
      <c r="G125" s="29"/>
      <c r="H125" s="29"/>
      <c r="I125" s="29"/>
      <c r="J125" s="29"/>
      <c r="K125" s="29"/>
      <c r="L125" s="145"/>
    </row>
    <row r="126" spans="1:12" ht="13.5" thickBot="1">
      <c r="A126" s="57"/>
      <c r="B126" s="77" t="s">
        <v>6383</v>
      </c>
      <c r="C126" s="39"/>
      <c r="D126" s="101">
        <f t="shared" ref="D126:L126" si="45">D7+D16+D33+D40+D43+D60+D71+D100+D123</f>
        <v>924748.6</v>
      </c>
      <c r="E126" s="101">
        <f t="shared" si="45"/>
        <v>2450583.79</v>
      </c>
      <c r="F126" s="101">
        <f t="shared" si="45"/>
        <v>2739871.4021937903</v>
      </c>
      <c r="G126" s="101">
        <f t="shared" si="45"/>
        <v>880164</v>
      </c>
      <c r="H126" s="101">
        <f t="shared" si="45"/>
        <v>2332434.6000000006</v>
      </c>
      <c r="I126" s="101">
        <f t="shared" si="45"/>
        <v>2424094.194723546</v>
      </c>
      <c r="J126" s="101">
        <f t="shared" si="45"/>
        <v>891790</v>
      </c>
      <c r="K126" s="101">
        <f t="shared" si="45"/>
        <v>2363243.5000000005</v>
      </c>
      <c r="L126" s="103">
        <f t="shared" si="45"/>
        <v>2064609.1574246869</v>
      </c>
    </row>
  </sheetData>
  <phoneticPr fontId="3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B3" sqref="B3"/>
    </sheetView>
  </sheetViews>
  <sheetFormatPr defaultRowHeight="12.75"/>
  <cols>
    <col min="1" max="1" width="12.7109375" customWidth="1"/>
    <col min="2" max="2" width="32.7109375" bestFit="1" customWidth="1"/>
    <col min="3" max="3" width="35.140625" bestFit="1" customWidth="1"/>
    <col min="4" max="9" width="16.7109375" customWidth="1"/>
    <col min="10" max="10" width="33" bestFit="1" customWidth="1"/>
    <col min="11" max="11" width="7.5703125" bestFit="1" customWidth="1"/>
    <col min="14" max="14" width="11" bestFit="1" customWidth="1"/>
    <col min="15" max="15" width="35.140625" bestFit="1" customWidth="1"/>
    <col min="16" max="16" width="7.5703125" bestFit="1" customWidth="1"/>
  </cols>
  <sheetData>
    <row r="1" spans="1:9" ht="14.25">
      <c r="A1" s="15" t="s">
        <v>6404</v>
      </c>
      <c r="B1" s="20"/>
    </row>
    <row r="3" spans="1:9">
      <c r="A3" s="1" t="s">
        <v>7573</v>
      </c>
      <c r="B3" s="1"/>
    </row>
    <row r="4" spans="1:9" ht="13.5" thickBot="1"/>
    <row r="5" spans="1:9" ht="13.5" thickBot="1">
      <c r="A5" s="38" t="s">
        <v>7571</v>
      </c>
      <c r="B5" s="39" t="s">
        <v>7608</v>
      </c>
      <c r="C5" s="39" t="s">
        <v>7281</v>
      </c>
      <c r="D5" s="39">
        <v>2008</v>
      </c>
      <c r="E5" s="39" t="s">
        <v>7645</v>
      </c>
      <c r="F5" s="39">
        <v>2009</v>
      </c>
      <c r="G5" s="110" t="s">
        <v>7646</v>
      </c>
      <c r="H5" s="110">
        <v>2010</v>
      </c>
      <c r="I5" s="40" t="s">
        <v>7647</v>
      </c>
    </row>
    <row r="6" spans="1:9">
      <c r="A6" s="98" t="s">
        <v>7506</v>
      </c>
      <c r="B6" s="98" t="s">
        <v>5425</v>
      </c>
      <c r="C6" s="98" t="s">
        <v>7507</v>
      </c>
      <c r="D6" s="115">
        <v>81680</v>
      </c>
      <c r="E6" s="115">
        <v>0</v>
      </c>
      <c r="F6" s="115">
        <v>59560</v>
      </c>
      <c r="G6" s="116">
        <v>0</v>
      </c>
      <c r="H6" s="116">
        <v>82700</v>
      </c>
      <c r="I6" s="98">
        <v>0</v>
      </c>
    </row>
    <row r="7" spans="1:9" ht="13.5" thickBot="1">
      <c r="A7" s="117"/>
      <c r="B7" s="118" t="s">
        <v>6375</v>
      </c>
      <c r="C7" s="117"/>
      <c r="D7" s="119">
        <f t="shared" ref="D7:I7" si="0">SUM(D6)</f>
        <v>81680</v>
      </c>
      <c r="E7" s="119">
        <f t="shared" si="0"/>
        <v>0</v>
      </c>
      <c r="F7" s="119">
        <f t="shared" si="0"/>
        <v>59560</v>
      </c>
      <c r="G7" s="119">
        <f t="shared" si="0"/>
        <v>0</v>
      </c>
      <c r="H7" s="119">
        <f t="shared" si="0"/>
        <v>82700</v>
      </c>
      <c r="I7" s="119">
        <f t="shared" si="0"/>
        <v>0</v>
      </c>
    </row>
    <row r="8" spans="1:9">
      <c r="A8" s="55"/>
      <c r="B8" s="55"/>
      <c r="C8" s="55"/>
      <c r="D8" s="72"/>
      <c r="E8" s="72"/>
      <c r="F8" s="72"/>
      <c r="G8" s="114"/>
      <c r="H8" s="114"/>
      <c r="I8" s="55"/>
    </row>
    <row r="9" spans="1:9">
      <c r="A9" s="2" t="s">
        <v>7569</v>
      </c>
      <c r="B9" s="2" t="s">
        <v>6402</v>
      </c>
      <c r="C9" s="2" t="s">
        <v>7570</v>
      </c>
      <c r="D9" s="13">
        <v>0</v>
      </c>
      <c r="E9" s="13">
        <v>0</v>
      </c>
      <c r="F9" s="58">
        <v>0</v>
      </c>
      <c r="G9" s="113">
        <v>0</v>
      </c>
      <c r="H9" s="113">
        <v>0</v>
      </c>
      <c r="I9" s="2">
        <v>0</v>
      </c>
    </row>
    <row r="10" spans="1:9">
      <c r="A10" s="2" t="s">
        <v>7559</v>
      </c>
      <c r="B10" s="2" t="s">
        <v>6402</v>
      </c>
      <c r="C10" s="2" t="s">
        <v>7560</v>
      </c>
      <c r="D10" s="13">
        <v>0</v>
      </c>
      <c r="E10" s="13">
        <v>0</v>
      </c>
      <c r="F10" s="58">
        <v>0</v>
      </c>
      <c r="G10" s="113">
        <v>0</v>
      </c>
      <c r="H10" s="113">
        <v>0</v>
      </c>
      <c r="I10" s="2">
        <v>0</v>
      </c>
    </row>
    <row r="11" spans="1:9" ht="13.5" thickBot="1">
      <c r="A11" s="117"/>
      <c r="B11" s="118" t="s">
        <v>6376</v>
      </c>
      <c r="C11" s="117"/>
      <c r="D11" s="119">
        <f t="shared" ref="D11:I11" si="1">SUM(D9:D10)</f>
        <v>0</v>
      </c>
      <c r="E11" s="119">
        <f t="shared" si="1"/>
        <v>0</v>
      </c>
      <c r="F11" s="119">
        <f t="shared" si="1"/>
        <v>0</v>
      </c>
      <c r="G11" s="119">
        <f t="shared" si="1"/>
        <v>0</v>
      </c>
      <c r="H11" s="119">
        <f t="shared" si="1"/>
        <v>0</v>
      </c>
      <c r="I11" s="119">
        <f t="shared" si="1"/>
        <v>0</v>
      </c>
    </row>
    <row r="12" spans="1:9">
      <c r="A12" s="2"/>
      <c r="B12" s="2"/>
      <c r="C12" s="2"/>
      <c r="D12" s="13"/>
      <c r="E12" s="13"/>
      <c r="F12" s="58"/>
      <c r="G12" s="113"/>
      <c r="H12" s="113"/>
      <c r="I12" s="2"/>
    </row>
    <row r="13" spans="1:9">
      <c r="A13" s="2" t="s">
        <v>7411</v>
      </c>
      <c r="B13" s="2" t="s">
        <v>5424</v>
      </c>
      <c r="C13" s="2" t="s">
        <v>7292</v>
      </c>
      <c r="D13" s="13">
        <v>17380</v>
      </c>
      <c r="E13" s="13">
        <v>0</v>
      </c>
      <c r="F13" s="13">
        <v>10100</v>
      </c>
      <c r="G13" s="112">
        <v>0</v>
      </c>
      <c r="H13" s="113">
        <v>0</v>
      </c>
      <c r="I13" s="2">
        <v>0</v>
      </c>
    </row>
    <row r="14" spans="1:9" ht="13.5" thickBot="1">
      <c r="A14" s="117"/>
      <c r="B14" s="118" t="s">
        <v>6378</v>
      </c>
      <c r="C14" s="117"/>
      <c r="D14" s="119">
        <f t="shared" ref="D14:I14" si="2">SUM(D13)</f>
        <v>17380</v>
      </c>
      <c r="E14" s="119">
        <f t="shared" si="2"/>
        <v>0</v>
      </c>
      <c r="F14" s="119">
        <f t="shared" si="2"/>
        <v>10100</v>
      </c>
      <c r="G14" s="119">
        <f t="shared" si="2"/>
        <v>0</v>
      </c>
      <c r="H14" s="119">
        <f t="shared" si="2"/>
        <v>0</v>
      </c>
      <c r="I14" s="119">
        <f t="shared" si="2"/>
        <v>0</v>
      </c>
    </row>
    <row r="15" spans="1:9">
      <c r="A15" s="2"/>
      <c r="B15" s="2"/>
      <c r="C15" s="2"/>
      <c r="D15" s="13"/>
      <c r="E15" s="13"/>
      <c r="F15" s="13"/>
      <c r="G15" s="112"/>
      <c r="H15" s="113"/>
      <c r="I15" s="2"/>
    </row>
    <row r="16" spans="1:9">
      <c r="A16" s="2" t="s">
        <v>7416</v>
      </c>
      <c r="B16" s="2" t="s">
        <v>6397</v>
      </c>
      <c r="C16" s="2" t="s">
        <v>7417</v>
      </c>
      <c r="D16" s="2">
        <v>0</v>
      </c>
      <c r="E16" s="2">
        <v>0</v>
      </c>
      <c r="F16" s="2">
        <v>0</v>
      </c>
      <c r="G16" s="111">
        <v>0</v>
      </c>
      <c r="H16" s="112">
        <v>46304</v>
      </c>
      <c r="I16" s="2">
        <v>0</v>
      </c>
    </row>
    <row r="17" spans="1:9">
      <c r="A17" s="2" t="s">
        <v>7420</v>
      </c>
      <c r="B17" s="2" t="s">
        <v>6397</v>
      </c>
      <c r="C17" s="2" t="s">
        <v>7421</v>
      </c>
      <c r="D17" s="13">
        <v>89340</v>
      </c>
      <c r="E17" s="2">
        <v>0</v>
      </c>
      <c r="F17" s="13">
        <v>216480</v>
      </c>
      <c r="G17" s="111">
        <v>0</v>
      </c>
      <c r="H17" s="112">
        <v>255560</v>
      </c>
      <c r="I17" s="2">
        <v>0</v>
      </c>
    </row>
    <row r="18" spans="1:9">
      <c r="A18" s="2" t="s">
        <v>7541</v>
      </c>
      <c r="B18" s="2" t="s">
        <v>6397</v>
      </c>
      <c r="C18" s="2" t="s">
        <v>7542</v>
      </c>
      <c r="D18" s="13">
        <v>42100</v>
      </c>
      <c r="E18" s="2">
        <v>0</v>
      </c>
      <c r="F18" s="13">
        <v>92140</v>
      </c>
      <c r="G18" s="111">
        <v>0</v>
      </c>
      <c r="H18" s="112">
        <v>89640</v>
      </c>
      <c r="I18" s="2">
        <v>0</v>
      </c>
    </row>
    <row r="19" spans="1:9">
      <c r="A19" s="2" t="s">
        <v>7393</v>
      </c>
      <c r="B19" s="2" t="s">
        <v>6397</v>
      </c>
      <c r="C19" s="2" t="s">
        <v>7394</v>
      </c>
      <c r="D19" s="13">
        <v>58920</v>
      </c>
      <c r="E19" s="2">
        <v>0</v>
      </c>
      <c r="F19" s="58">
        <v>0</v>
      </c>
      <c r="G19" s="111">
        <v>0</v>
      </c>
      <c r="H19" s="113">
        <v>0</v>
      </c>
      <c r="I19" s="2">
        <v>0</v>
      </c>
    </row>
    <row r="20" spans="1:9">
      <c r="A20" s="2" t="s">
        <v>7539</v>
      </c>
      <c r="B20" s="2" t="s">
        <v>6397</v>
      </c>
      <c r="C20" s="2" t="s">
        <v>7540</v>
      </c>
      <c r="D20" s="13">
        <v>0</v>
      </c>
      <c r="E20" s="2">
        <v>0</v>
      </c>
      <c r="F20" s="58">
        <v>0</v>
      </c>
      <c r="G20" s="111">
        <v>0</v>
      </c>
      <c r="H20" s="113">
        <v>0</v>
      </c>
      <c r="I20" s="2">
        <v>0</v>
      </c>
    </row>
    <row r="21" spans="1:9">
      <c r="A21" s="2" t="s">
        <v>7364</v>
      </c>
      <c r="B21" s="2" t="s">
        <v>6397</v>
      </c>
      <c r="C21" s="2" t="s">
        <v>7396</v>
      </c>
      <c r="D21" s="13">
        <v>0</v>
      </c>
      <c r="E21" s="2">
        <v>0</v>
      </c>
      <c r="F21" s="58">
        <v>0</v>
      </c>
      <c r="G21" s="111">
        <v>0</v>
      </c>
      <c r="H21" s="113">
        <v>0</v>
      </c>
      <c r="I21" s="2">
        <v>0</v>
      </c>
    </row>
    <row r="22" spans="1:9">
      <c r="A22" s="2" t="s">
        <v>7406</v>
      </c>
      <c r="B22" s="2" t="s">
        <v>6397</v>
      </c>
      <c r="C22" s="2" t="s">
        <v>7407</v>
      </c>
      <c r="D22" s="13">
        <v>71680</v>
      </c>
      <c r="E22" s="2">
        <v>0</v>
      </c>
      <c r="F22" s="58">
        <v>0</v>
      </c>
      <c r="G22" s="111">
        <v>0</v>
      </c>
      <c r="H22" s="113">
        <v>0</v>
      </c>
      <c r="I22" s="2">
        <v>0</v>
      </c>
    </row>
    <row r="23" spans="1:9">
      <c r="A23" s="2" t="s">
        <v>7404</v>
      </c>
      <c r="B23" s="2" t="s">
        <v>6397</v>
      </c>
      <c r="C23" s="2" t="s">
        <v>7405</v>
      </c>
      <c r="D23" s="13">
        <v>53800</v>
      </c>
      <c r="E23" s="2">
        <v>0</v>
      </c>
      <c r="F23" s="58">
        <v>0</v>
      </c>
      <c r="G23" s="111">
        <v>0</v>
      </c>
      <c r="H23" s="113">
        <v>0</v>
      </c>
      <c r="I23" s="2">
        <v>0</v>
      </c>
    </row>
    <row r="24" spans="1:9">
      <c r="A24" s="2" t="s">
        <v>7397</v>
      </c>
      <c r="B24" s="2" t="s">
        <v>6397</v>
      </c>
      <c r="C24" s="2" t="s">
        <v>7398</v>
      </c>
      <c r="D24" s="13">
        <v>185620</v>
      </c>
      <c r="E24" s="2">
        <v>0</v>
      </c>
      <c r="F24" s="13">
        <v>174220</v>
      </c>
      <c r="G24" s="111">
        <v>0</v>
      </c>
      <c r="H24" s="112">
        <v>188940</v>
      </c>
      <c r="I24" s="2">
        <v>0</v>
      </c>
    </row>
    <row r="25" spans="1:9" ht="13.5" thickBot="1">
      <c r="A25" s="117"/>
      <c r="B25" s="118" t="s">
        <v>6380</v>
      </c>
      <c r="C25" s="117"/>
      <c r="D25" s="119">
        <f t="shared" ref="D25:I25" si="3">SUM(D16:D24)</f>
        <v>501460</v>
      </c>
      <c r="E25" s="119">
        <f t="shared" si="3"/>
        <v>0</v>
      </c>
      <c r="F25" s="119">
        <f t="shared" si="3"/>
        <v>482840</v>
      </c>
      <c r="G25" s="119">
        <f t="shared" si="3"/>
        <v>0</v>
      </c>
      <c r="H25" s="119">
        <f t="shared" si="3"/>
        <v>580444</v>
      </c>
      <c r="I25" s="119">
        <f t="shared" si="3"/>
        <v>0</v>
      </c>
    </row>
    <row r="26" spans="1:9">
      <c r="A26" s="2"/>
      <c r="B26" s="2"/>
      <c r="C26" s="2"/>
      <c r="D26" s="13"/>
      <c r="E26" s="13"/>
      <c r="F26" s="13"/>
      <c r="G26" s="112"/>
      <c r="H26" s="112"/>
      <c r="I26" s="2"/>
    </row>
    <row r="27" spans="1:9">
      <c r="A27" s="2" t="s">
        <v>7555</v>
      </c>
      <c r="B27" s="2" t="s">
        <v>6391</v>
      </c>
      <c r="C27" s="2" t="s">
        <v>7556</v>
      </c>
      <c r="D27" s="13">
        <v>0</v>
      </c>
      <c r="E27" s="13">
        <v>0</v>
      </c>
      <c r="F27" s="58">
        <v>0</v>
      </c>
      <c r="G27" s="113">
        <v>0</v>
      </c>
      <c r="H27" s="113">
        <v>0</v>
      </c>
      <c r="I27" s="2">
        <v>0</v>
      </c>
    </row>
    <row r="28" spans="1:9">
      <c r="A28" s="2" t="s">
        <v>7553</v>
      </c>
      <c r="B28" s="2" t="s">
        <v>6391</v>
      </c>
      <c r="C28" s="2" t="s">
        <v>7554</v>
      </c>
      <c r="D28" s="13">
        <v>91340</v>
      </c>
      <c r="E28" s="13">
        <v>0</v>
      </c>
      <c r="F28" s="13">
        <v>94140</v>
      </c>
      <c r="G28" s="113">
        <v>0</v>
      </c>
      <c r="H28" s="112">
        <v>106860</v>
      </c>
      <c r="I28" s="2">
        <v>0</v>
      </c>
    </row>
    <row r="29" spans="1:9">
      <c r="A29" s="2" t="s">
        <v>7549</v>
      </c>
      <c r="B29" s="2" t="s">
        <v>6391</v>
      </c>
      <c r="C29" s="2" t="s">
        <v>7550</v>
      </c>
      <c r="D29" s="13">
        <v>0</v>
      </c>
      <c r="E29" s="13">
        <v>0</v>
      </c>
      <c r="F29" s="58">
        <v>0</v>
      </c>
      <c r="G29" s="113">
        <v>0</v>
      </c>
      <c r="H29" s="113">
        <v>0</v>
      </c>
      <c r="I29" s="2">
        <v>0</v>
      </c>
    </row>
    <row r="30" spans="1:9">
      <c r="A30" s="2" t="s">
        <v>7391</v>
      </c>
      <c r="B30" s="2" t="s">
        <v>6391</v>
      </c>
      <c r="C30" s="2" t="s">
        <v>7392</v>
      </c>
      <c r="D30" s="13">
        <v>28060</v>
      </c>
      <c r="E30" s="13">
        <v>0</v>
      </c>
      <c r="F30" s="13">
        <v>23100</v>
      </c>
      <c r="G30" s="113">
        <v>0</v>
      </c>
      <c r="H30" s="112">
        <v>32220</v>
      </c>
      <c r="I30" s="2">
        <v>0</v>
      </c>
    </row>
    <row r="31" spans="1:9" ht="13.5" thickBot="1">
      <c r="A31" s="117"/>
      <c r="B31" s="118" t="s">
        <v>6381</v>
      </c>
      <c r="C31" s="117"/>
      <c r="D31" s="119">
        <f t="shared" ref="D31:I31" si="4">SUM(D27:D30)</f>
        <v>119400</v>
      </c>
      <c r="E31" s="119">
        <f t="shared" si="4"/>
        <v>0</v>
      </c>
      <c r="F31" s="119">
        <f t="shared" si="4"/>
        <v>117240</v>
      </c>
      <c r="G31" s="119">
        <f t="shared" si="4"/>
        <v>0</v>
      </c>
      <c r="H31" s="119">
        <f t="shared" si="4"/>
        <v>139080</v>
      </c>
      <c r="I31" s="119">
        <f t="shared" si="4"/>
        <v>0</v>
      </c>
    </row>
    <row r="32" spans="1:9">
      <c r="A32" s="2"/>
      <c r="B32" s="2"/>
      <c r="C32" s="2"/>
      <c r="D32" s="13"/>
      <c r="E32" s="13"/>
      <c r="F32" s="13"/>
      <c r="G32" s="112"/>
      <c r="H32" s="112"/>
      <c r="I32" s="2"/>
    </row>
    <row r="33" spans="1:9">
      <c r="A33" s="2" t="s">
        <v>7490</v>
      </c>
      <c r="B33" s="2" t="s">
        <v>6392</v>
      </c>
      <c r="C33" s="2" t="s">
        <v>7491</v>
      </c>
      <c r="D33" s="13">
        <v>0</v>
      </c>
      <c r="E33" s="13">
        <v>0</v>
      </c>
      <c r="F33" s="2">
        <v>0</v>
      </c>
      <c r="G33" s="111">
        <v>0</v>
      </c>
      <c r="H33" s="113">
        <v>0</v>
      </c>
      <c r="I33" s="2">
        <v>0</v>
      </c>
    </row>
    <row r="34" spans="1:9">
      <c r="A34" s="2" t="s">
        <v>7502</v>
      </c>
      <c r="B34" s="2" t="s">
        <v>6392</v>
      </c>
      <c r="C34" s="2" t="s">
        <v>7503</v>
      </c>
      <c r="D34" s="13">
        <v>0</v>
      </c>
      <c r="E34" s="13">
        <v>0</v>
      </c>
      <c r="F34" s="58">
        <v>0</v>
      </c>
      <c r="G34" s="111">
        <v>0</v>
      </c>
      <c r="H34" s="113">
        <v>0</v>
      </c>
      <c r="I34" s="2">
        <v>0</v>
      </c>
    </row>
    <row r="35" spans="1:9">
      <c r="A35" s="2" t="s">
        <v>7526</v>
      </c>
      <c r="B35" s="2" t="s">
        <v>6392</v>
      </c>
      <c r="C35" s="2" t="s">
        <v>7527</v>
      </c>
      <c r="D35" s="13">
        <v>0</v>
      </c>
      <c r="E35" s="13">
        <v>0</v>
      </c>
      <c r="F35" s="58">
        <v>0</v>
      </c>
      <c r="G35" s="111">
        <v>0</v>
      </c>
      <c r="H35" s="113">
        <v>0</v>
      </c>
      <c r="I35" s="2">
        <v>0</v>
      </c>
    </row>
    <row r="36" spans="1:9">
      <c r="A36" s="2" t="s">
        <v>7470</v>
      </c>
      <c r="B36" s="2" t="s">
        <v>6392</v>
      </c>
      <c r="C36" s="2" t="s">
        <v>7471</v>
      </c>
      <c r="D36" s="13">
        <v>0</v>
      </c>
      <c r="E36" s="13">
        <v>0</v>
      </c>
      <c r="F36" s="58">
        <v>0</v>
      </c>
      <c r="G36" s="111">
        <v>0</v>
      </c>
      <c r="H36" s="113">
        <v>0</v>
      </c>
      <c r="I36" s="2">
        <v>0</v>
      </c>
    </row>
    <row r="37" spans="1:9">
      <c r="A37" s="2" t="s">
        <v>7563</v>
      </c>
      <c r="B37" s="2" t="s">
        <v>6392</v>
      </c>
      <c r="C37" s="2" t="s">
        <v>7564</v>
      </c>
      <c r="D37" s="58">
        <v>0</v>
      </c>
      <c r="E37" s="13">
        <v>0</v>
      </c>
      <c r="F37" s="13">
        <v>2470</v>
      </c>
      <c r="G37" s="111">
        <v>0</v>
      </c>
      <c r="H37" s="113">
        <v>0</v>
      </c>
      <c r="I37" s="2">
        <v>0</v>
      </c>
    </row>
    <row r="38" spans="1:9">
      <c r="A38" s="2" t="s">
        <v>7486</v>
      </c>
      <c r="B38" s="2" t="s">
        <v>6392</v>
      </c>
      <c r="C38" s="2" t="s">
        <v>7487</v>
      </c>
      <c r="D38" s="2">
        <v>0</v>
      </c>
      <c r="E38" s="13">
        <v>0</v>
      </c>
      <c r="F38" s="13">
        <v>29010</v>
      </c>
      <c r="G38" s="111">
        <v>0</v>
      </c>
      <c r="H38" s="112">
        <v>25100</v>
      </c>
      <c r="I38" s="2">
        <v>0</v>
      </c>
    </row>
    <row r="39" spans="1:9" ht="13.5" thickBot="1">
      <c r="A39" s="117"/>
      <c r="B39" s="118"/>
      <c r="C39" s="117"/>
      <c r="D39" s="119">
        <f t="shared" ref="D39:I39" si="5">SUM(D33:D38)</f>
        <v>0</v>
      </c>
      <c r="E39" s="119">
        <f t="shared" si="5"/>
        <v>0</v>
      </c>
      <c r="F39" s="119">
        <f t="shared" si="5"/>
        <v>31480</v>
      </c>
      <c r="G39" s="119">
        <f t="shared" si="5"/>
        <v>0</v>
      </c>
      <c r="H39" s="119">
        <f t="shared" si="5"/>
        <v>25100</v>
      </c>
      <c r="I39" s="119">
        <f t="shared" si="5"/>
        <v>0</v>
      </c>
    </row>
    <row r="40" spans="1:9">
      <c r="A40" s="2"/>
      <c r="B40" s="2"/>
      <c r="C40" s="2"/>
      <c r="D40" s="2"/>
      <c r="E40" s="2"/>
      <c r="F40" s="13"/>
      <c r="G40" s="112"/>
      <c r="H40" s="112"/>
      <c r="I40" s="2"/>
    </row>
    <row r="41" spans="1:9">
      <c r="A41" s="2" t="s">
        <v>7567</v>
      </c>
      <c r="B41" s="2" t="s">
        <v>6400</v>
      </c>
      <c r="C41" s="2" t="s">
        <v>7568</v>
      </c>
      <c r="D41" s="13">
        <v>21060</v>
      </c>
      <c r="E41" s="13">
        <v>0</v>
      </c>
      <c r="F41" s="13">
        <v>35100</v>
      </c>
      <c r="G41" s="112">
        <v>0</v>
      </c>
      <c r="H41" s="112">
        <v>25020</v>
      </c>
      <c r="I41" s="2">
        <v>0</v>
      </c>
    </row>
    <row r="42" spans="1:9" ht="13.5" thickBot="1">
      <c r="A42" s="117"/>
      <c r="B42" s="118" t="s">
        <v>6382</v>
      </c>
      <c r="C42" s="117"/>
      <c r="D42" s="119">
        <f t="shared" ref="D42:I42" si="6">SUM(D41)</f>
        <v>21060</v>
      </c>
      <c r="E42" s="119">
        <f t="shared" si="6"/>
        <v>0</v>
      </c>
      <c r="F42" s="119">
        <f t="shared" si="6"/>
        <v>35100</v>
      </c>
      <c r="G42" s="119">
        <f t="shared" si="6"/>
        <v>0</v>
      </c>
      <c r="H42" s="119">
        <f t="shared" si="6"/>
        <v>25020</v>
      </c>
      <c r="I42" s="119">
        <f t="shared" si="6"/>
        <v>0</v>
      </c>
    </row>
    <row r="43" spans="1:9">
      <c r="A43" s="2"/>
      <c r="B43" s="2"/>
      <c r="C43" s="2"/>
      <c r="D43" s="13"/>
      <c r="E43" s="13"/>
      <c r="F43" s="13"/>
      <c r="G43" s="13"/>
      <c r="H43" s="13"/>
      <c r="I43" s="2"/>
    </row>
    <row r="44" spans="1:9" ht="13.5" thickBot="1"/>
    <row r="45" spans="1:9" ht="13.5" thickBot="1">
      <c r="A45" s="57"/>
      <c r="B45" s="71" t="s">
        <v>6383</v>
      </c>
      <c r="C45" s="39"/>
      <c r="D45" s="101">
        <f t="shared" ref="D45:I45" si="7">D7+D11+D14+D25+D31+D39+D42</f>
        <v>740980</v>
      </c>
      <c r="E45" s="101">
        <f t="shared" si="7"/>
        <v>0</v>
      </c>
      <c r="F45" s="101">
        <f t="shared" si="7"/>
        <v>736320</v>
      </c>
      <c r="G45" s="101">
        <f t="shared" si="7"/>
        <v>0</v>
      </c>
      <c r="H45" s="101">
        <f t="shared" si="7"/>
        <v>852344</v>
      </c>
      <c r="I45" s="101">
        <f t="shared" si="7"/>
        <v>0</v>
      </c>
    </row>
  </sheetData>
  <autoFilter ref="A5:I5"/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09"/>
  <sheetViews>
    <sheetView topLeftCell="A160" zoomScale="85" workbookViewId="0"/>
  </sheetViews>
  <sheetFormatPr defaultRowHeight="12.75"/>
  <cols>
    <col min="1" max="1" width="19.85546875" bestFit="1" customWidth="1"/>
    <col min="2" max="2" width="10" bestFit="1" customWidth="1"/>
    <col min="3" max="3" width="30.5703125" bestFit="1" customWidth="1"/>
    <col min="4" max="4" width="35" customWidth="1"/>
    <col min="5" max="5" width="18.42578125" customWidth="1"/>
    <col min="6" max="6" width="23.5703125" bestFit="1" customWidth="1"/>
    <col min="7" max="7" width="7.5703125" bestFit="1" customWidth="1"/>
    <col min="8" max="16" width="16.7109375" style="123" customWidth="1"/>
    <col min="17" max="17" width="63.5703125" bestFit="1" customWidth="1"/>
  </cols>
  <sheetData>
    <row r="1" spans="1:17" ht="14.25">
      <c r="A1" s="15" t="s">
        <v>6404</v>
      </c>
    </row>
    <row r="2" spans="1:17">
      <c r="D2" s="1"/>
    </row>
    <row r="3" spans="1:17" ht="28.5" customHeight="1">
      <c r="A3" s="60" t="s">
        <v>7609</v>
      </c>
      <c r="B3" s="60" t="s">
        <v>7610</v>
      </c>
      <c r="C3" s="60" t="s">
        <v>7608</v>
      </c>
      <c r="D3" s="60" t="s">
        <v>7189</v>
      </c>
      <c r="E3" s="61" t="s">
        <v>7619</v>
      </c>
      <c r="F3" s="60" t="s">
        <v>6416</v>
      </c>
      <c r="G3" s="60" t="s">
        <v>7190</v>
      </c>
      <c r="H3" s="127" t="s">
        <v>7615</v>
      </c>
      <c r="I3" s="127" t="s">
        <v>7645</v>
      </c>
      <c r="J3" s="127"/>
      <c r="K3" s="127" t="s">
        <v>7616</v>
      </c>
      <c r="L3" s="127" t="s">
        <v>7646</v>
      </c>
      <c r="M3" s="127"/>
      <c r="N3" s="127" t="s">
        <v>7617</v>
      </c>
      <c r="O3" s="127" t="s">
        <v>7647</v>
      </c>
      <c r="P3" s="127"/>
      <c r="Q3" s="60" t="s">
        <v>7611</v>
      </c>
    </row>
    <row r="4" spans="1:17">
      <c r="A4" s="2" t="s">
        <v>7280</v>
      </c>
      <c r="B4" s="2" t="s">
        <v>7612</v>
      </c>
      <c r="C4" s="2" t="s">
        <v>5425</v>
      </c>
      <c r="D4" s="62" t="s">
        <v>7585</v>
      </c>
      <c r="E4" s="63" t="s">
        <v>7273</v>
      </c>
      <c r="F4" s="63" t="s">
        <v>7271</v>
      </c>
      <c r="G4" s="64">
        <v>5</v>
      </c>
      <c r="H4" s="128">
        <v>95.08</v>
      </c>
      <c r="I4" s="128">
        <f t="shared" ref="I4:I15" si="0">H4*53.803</f>
        <v>5115.5892399999993</v>
      </c>
      <c r="J4" s="128">
        <f>I4/2931*3277</f>
        <v>5719.4766084885696</v>
      </c>
      <c r="K4" s="128">
        <v>100.23</v>
      </c>
      <c r="L4" s="128">
        <f t="shared" ref="L4:L15" si="1">K4*53.803</f>
        <v>5392.6746899999998</v>
      </c>
      <c r="M4" s="128">
        <f>L4/3147*3277</f>
        <v>5615.4416775119162</v>
      </c>
      <c r="N4" s="128">
        <v>100.23</v>
      </c>
      <c r="O4" s="13">
        <f t="shared" ref="O4:O15" si="2">N4*53.803</f>
        <v>5392.6746899999998</v>
      </c>
      <c r="P4" s="13">
        <f>O4/3751*3277</f>
        <v>4711.2223298133822</v>
      </c>
      <c r="Q4" s="2" t="s">
        <v>7579</v>
      </c>
    </row>
    <row r="5" spans="1:17">
      <c r="A5" s="2" t="s">
        <v>7280</v>
      </c>
      <c r="B5" s="2" t="s">
        <v>7612</v>
      </c>
      <c r="C5" s="2" t="s">
        <v>5425</v>
      </c>
      <c r="D5" s="62" t="s">
        <v>7585</v>
      </c>
      <c r="E5" s="63" t="s">
        <v>7273</v>
      </c>
      <c r="F5" s="63" t="s">
        <v>7271</v>
      </c>
      <c r="G5" s="64">
        <v>5</v>
      </c>
      <c r="H5" s="128">
        <v>78.430000000000007</v>
      </c>
      <c r="I5" s="128">
        <f t="shared" si="0"/>
        <v>4219.7692900000002</v>
      </c>
      <c r="J5" s="128">
        <f t="shared" ref="J5:J17" si="3">I5/2931*3277</f>
        <v>4717.9065040361656</v>
      </c>
      <c r="K5" s="128">
        <v>89.68</v>
      </c>
      <c r="L5" s="128">
        <f t="shared" si="1"/>
        <v>4825.0530399999998</v>
      </c>
      <c r="M5" s="128">
        <f t="shared" ref="M5:M17" si="4">L5/3147*3277</f>
        <v>5024.3720406990778</v>
      </c>
      <c r="N5" s="128">
        <v>89.68</v>
      </c>
      <c r="O5" s="13">
        <f t="shared" si="2"/>
        <v>4825.0530399999998</v>
      </c>
      <c r="P5" s="13">
        <f t="shared" ref="P5:P17" si="5">O5/3751*3277</f>
        <v>4215.3289288403084</v>
      </c>
      <c r="Q5" s="2" t="s">
        <v>7579</v>
      </c>
    </row>
    <row r="6" spans="1:17">
      <c r="A6" s="2" t="s">
        <v>7280</v>
      </c>
      <c r="B6" s="2" t="s">
        <v>7612</v>
      </c>
      <c r="C6" s="2" t="s">
        <v>5425</v>
      </c>
      <c r="D6" s="62" t="s">
        <v>7585</v>
      </c>
      <c r="E6" s="63" t="s">
        <v>7273</v>
      </c>
      <c r="F6" s="63" t="s">
        <v>7271</v>
      </c>
      <c r="G6" s="64">
        <v>5</v>
      </c>
      <c r="H6" s="128">
        <v>80.87</v>
      </c>
      <c r="I6" s="128">
        <f t="shared" si="0"/>
        <v>4351.0486099999998</v>
      </c>
      <c r="J6" s="128">
        <f t="shared" si="3"/>
        <v>4864.683143967929</v>
      </c>
      <c r="K6" s="128">
        <v>91.53</v>
      </c>
      <c r="L6" s="128">
        <f t="shared" si="1"/>
        <v>4924.5885899999994</v>
      </c>
      <c r="M6" s="128">
        <f t="shared" si="4"/>
        <v>5128.0193229837932</v>
      </c>
      <c r="N6" s="128">
        <v>91.53</v>
      </c>
      <c r="O6" s="13">
        <f t="shared" si="2"/>
        <v>4924.5885899999994</v>
      </c>
      <c r="P6" s="13">
        <f t="shared" si="5"/>
        <v>4302.2865394374821</v>
      </c>
      <c r="Q6" s="2" t="s">
        <v>7579</v>
      </c>
    </row>
    <row r="7" spans="1:17">
      <c r="A7" s="2" t="s">
        <v>7280</v>
      </c>
      <c r="B7" s="2" t="s">
        <v>7612</v>
      </c>
      <c r="C7" s="2" t="s">
        <v>5425</v>
      </c>
      <c r="D7" s="62" t="s">
        <v>7585</v>
      </c>
      <c r="E7" s="63" t="s">
        <v>7273</v>
      </c>
      <c r="F7" s="63" t="s">
        <v>7271</v>
      </c>
      <c r="G7" s="64">
        <v>5</v>
      </c>
      <c r="H7" s="128">
        <v>23.36</v>
      </c>
      <c r="I7" s="128">
        <f t="shared" si="0"/>
        <v>1256.83808</v>
      </c>
      <c r="J7" s="128">
        <f t="shared" si="3"/>
        <v>1405.205864264756</v>
      </c>
      <c r="K7" s="128">
        <v>62.78</v>
      </c>
      <c r="L7" s="128">
        <f t="shared" si="1"/>
        <v>3377.75234</v>
      </c>
      <c r="M7" s="128">
        <f t="shared" si="4"/>
        <v>3517.284530721322</v>
      </c>
      <c r="N7" s="128">
        <v>62.78</v>
      </c>
      <c r="O7" s="13">
        <f t="shared" si="2"/>
        <v>3377.75234</v>
      </c>
      <c r="P7" s="13">
        <f t="shared" si="5"/>
        <v>2950.9182666435618</v>
      </c>
      <c r="Q7" s="2" t="s">
        <v>7579</v>
      </c>
    </row>
    <row r="8" spans="1:17">
      <c r="A8" s="2" t="s">
        <v>7280</v>
      </c>
      <c r="B8" s="2" t="s">
        <v>7612</v>
      </c>
      <c r="C8" s="2" t="s">
        <v>5425</v>
      </c>
      <c r="D8" s="62" t="s">
        <v>7585</v>
      </c>
      <c r="E8" s="63" t="s">
        <v>7273</v>
      </c>
      <c r="F8" s="63" t="s">
        <v>7271</v>
      </c>
      <c r="G8" s="64">
        <v>2</v>
      </c>
      <c r="H8" s="129">
        <v>0</v>
      </c>
      <c r="I8" s="128">
        <f t="shared" si="0"/>
        <v>0</v>
      </c>
      <c r="J8" s="128">
        <f t="shared" si="3"/>
        <v>0</v>
      </c>
      <c r="K8" s="129">
        <v>0</v>
      </c>
      <c r="L8" s="128">
        <f t="shared" si="1"/>
        <v>0</v>
      </c>
      <c r="M8" s="128">
        <f t="shared" si="4"/>
        <v>0</v>
      </c>
      <c r="N8" s="128">
        <v>78</v>
      </c>
      <c r="O8" s="13">
        <f t="shared" si="2"/>
        <v>4196.634</v>
      </c>
      <c r="P8" s="13">
        <f t="shared" si="5"/>
        <v>3666.3208792322052</v>
      </c>
      <c r="Q8" s="65"/>
    </row>
    <row r="9" spans="1:17">
      <c r="A9" s="2" t="s">
        <v>7280</v>
      </c>
      <c r="B9" s="2" t="s">
        <v>7612</v>
      </c>
      <c r="C9" s="2" t="s">
        <v>5425</v>
      </c>
      <c r="D9" s="62" t="s">
        <v>7586</v>
      </c>
      <c r="E9" s="63" t="s">
        <v>7204</v>
      </c>
      <c r="F9" s="63" t="s">
        <v>7219</v>
      </c>
      <c r="G9" s="64">
        <v>26</v>
      </c>
      <c r="H9" s="128">
        <v>2089.1</v>
      </c>
      <c r="I9" s="128">
        <f t="shared" si="0"/>
        <v>112399.84729999999</v>
      </c>
      <c r="J9" s="128">
        <f t="shared" si="3"/>
        <v>125668.47478747867</v>
      </c>
      <c r="K9" s="128">
        <v>2361.6999999999998</v>
      </c>
      <c r="L9" s="128">
        <f t="shared" si="1"/>
        <v>127066.54509999999</v>
      </c>
      <c r="M9" s="128">
        <f t="shared" si="4"/>
        <v>132315.560309088</v>
      </c>
      <c r="N9" s="128">
        <v>2361.6999999999998</v>
      </c>
      <c r="O9" s="13">
        <f t="shared" si="2"/>
        <v>127066.54509999999</v>
      </c>
      <c r="P9" s="13">
        <f t="shared" si="5"/>
        <v>111009.61564721406</v>
      </c>
      <c r="Q9" s="2" t="s">
        <v>7579</v>
      </c>
    </row>
    <row r="10" spans="1:17">
      <c r="A10" s="2" t="s">
        <v>7280</v>
      </c>
      <c r="B10" s="2" t="s">
        <v>7612</v>
      </c>
      <c r="C10" s="2" t="s">
        <v>5425</v>
      </c>
      <c r="D10" s="62" t="s">
        <v>7586</v>
      </c>
      <c r="E10" s="63" t="s">
        <v>7204</v>
      </c>
      <c r="F10" s="63" t="s">
        <v>7267</v>
      </c>
      <c r="G10" s="64">
        <v>15</v>
      </c>
      <c r="H10" s="128">
        <v>379.83</v>
      </c>
      <c r="I10" s="128">
        <f t="shared" si="0"/>
        <v>20435.993489999997</v>
      </c>
      <c r="J10" s="128">
        <f t="shared" si="3"/>
        <v>22848.43079724667</v>
      </c>
      <c r="K10" s="128">
        <v>417.68</v>
      </c>
      <c r="L10" s="128">
        <f t="shared" si="1"/>
        <v>22472.437040000001</v>
      </c>
      <c r="M10" s="128">
        <f t="shared" si="4"/>
        <v>23400.755061989195</v>
      </c>
      <c r="N10" s="128">
        <v>417.68</v>
      </c>
      <c r="O10" s="13">
        <f t="shared" si="2"/>
        <v>22472.437040000001</v>
      </c>
      <c r="P10" s="13">
        <f t="shared" si="5"/>
        <v>19632.678267150095</v>
      </c>
      <c r="Q10" s="2" t="s">
        <v>7579</v>
      </c>
    </row>
    <row r="11" spans="1:17">
      <c r="A11" s="2" t="s">
        <v>7280</v>
      </c>
      <c r="B11" s="2" t="s">
        <v>7612</v>
      </c>
      <c r="C11" s="2" t="s">
        <v>5425</v>
      </c>
      <c r="D11" s="62" t="s">
        <v>7586</v>
      </c>
      <c r="E11" s="63" t="s">
        <v>7204</v>
      </c>
      <c r="F11" s="63" t="s">
        <v>7267</v>
      </c>
      <c r="G11" s="64">
        <v>23</v>
      </c>
      <c r="H11" s="128">
        <v>958.3</v>
      </c>
      <c r="I11" s="128">
        <f t="shared" si="0"/>
        <v>51559.414899999996</v>
      </c>
      <c r="J11" s="128">
        <f t="shared" si="3"/>
        <v>57645.923789593988</v>
      </c>
      <c r="K11" s="128">
        <v>997.8</v>
      </c>
      <c r="L11" s="128">
        <f t="shared" si="1"/>
        <v>53684.633399999992</v>
      </c>
      <c r="M11" s="128">
        <f t="shared" si="4"/>
        <v>55902.301764156327</v>
      </c>
      <c r="N11" s="128">
        <v>997.8</v>
      </c>
      <c r="O11" s="13">
        <f t="shared" si="2"/>
        <v>53684.633399999992</v>
      </c>
      <c r="P11" s="13">
        <f t="shared" si="5"/>
        <v>46900.704785870425</v>
      </c>
      <c r="Q11" s="2" t="s">
        <v>7579</v>
      </c>
    </row>
    <row r="12" spans="1:17">
      <c r="A12" s="2" t="s">
        <v>7280</v>
      </c>
      <c r="B12" s="2" t="s">
        <v>7612</v>
      </c>
      <c r="C12" s="2" t="s">
        <v>5425</v>
      </c>
      <c r="D12" s="62" t="s">
        <v>7586</v>
      </c>
      <c r="E12" s="63" t="s">
        <v>7204</v>
      </c>
      <c r="F12" s="63" t="s">
        <v>7271</v>
      </c>
      <c r="G12" s="64">
        <v>2</v>
      </c>
      <c r="H12" s="128">
        <v>342</v>
      </c>
      <c r="I12" s="128">
        <f t="shared" si="0"/>
        <v>18400.626</v>
      </c>
      <c r="J12" s="128">
        <f t="shared" si="3"/>
        <v>20572.791334698053</v>
      </c>
      <c r="K12" s="128">
        <v>413.21</v>
      </c>
      <c r="L12" s="128">
        <f t="shared" si="1"/>
        <v>22231.937629999997</v>
      </c>
      <c r="M12" s="128">
        <f t="shared" si="4"/>
        <v>23150.320817766122</v>
      </c>
      <c r="N12" s="128">
        <v>413.21</v>
      </c>
      <c r="O12" s="13">
        <f t="shared" si="2"/>
        <v>22231.937629999997</v>
      </c>
      <c r="P12" s="13">
        <f t="shared" si="5"/>
        <v>19422.569878301783</v>
      </c>
      <c r="Q12" s="2" t="s">
        <v>7579</v>
      </c>
    </row>
    <row r="13" spans="1:17">
      <c r="A13" s="2" t="s">
        <v>7280</v>
      </c>
      <c r="B13" s="2" t="s">
        <v>7612</v>
      </c>
      <c r="C13" s="2" t="s">
        <v>5425</v>
      </c>
      <c r="D13" s="62" t="s">
        <v>7586</v>
      </c>
      <c r="E13" s="63" t="s">
        <v>7204</v>
      </c>
      <c r="F13" s="63" t="s">
        <v>7271</v>
      </c>
      <c r="G13" s="64">
        <v>2</v>
      </c>
      <c r="H13" s="128">
        <v>261.10000000000002</v>
      </c>
      <c r="I13" s="128">
        <f t="shared" si="0"/>
        <v>14047.963300000001</v>
      </c>
      <c r="J13" s="128">
        <f t="shared" si="3"/>
        <v>15706.303559911295</v>
      </c>
      <c r="K13" s="128">
        <v>301.69</v>
      </c>
      <c r="L13" s="128">
        <f t="shared" si="1"/>
        <v>16231.827069999999</v>
      </c>
      <c r="M13" s="128">
        <f t="shared" si="4"/>
        <v>16902.350590527487</v>
      </c>
      <c r="N13" s="128">
        <v>301.69</v>
      </c>
      <c r="O13" s="13">
        <f t="shared" si="2"/>
        <v>16231.827069999999</v>
      </c>
      <c r="P13" s="13">
        <f t="shared" si="5"/>
        <v>14180.67110327646</v>
      </c>
      <c r="Q13" s="2" t="s">
        <v>7579</v>
      </c>
    </row>
    <row r="14" spans="1:17">
      <c r="A14" s="2" t="s">
        <v>7280</v>
      </c>
      <c r="B14" s="2" t="s">
        <v>7612</v>
      </c>
      <c r="C14" s="2" t="s">
        <v>5425</v>
      </c>
      <c r="D14" s="62" t="s">
        <v>7586</v>
      </c>
      <c r="E14" s="63" t="s">
        <v>7204</v>
      </c>
      <c r="F14" s="63" t="s">
        <v>7276</v>
      </c>
      <c r="G14" s="64">
        <v>1</v>
      </c>
      <c r="H14" s="128">
        <v>253.69</v>
      </c>
      <c r="I14" s="128">
        <f t="shared" si="0"/>
        <v>13649.283069999999</v>
      </c>
      <c r="J14" s="128">
        <f t="shared" si="3"/>
        <v>15260.559747659501</v>
      </c>
      <c r="K14" s="128">
        <v>254.34</v>
      </c>
      <c r="L14" s="128">
        <f t="shared" si="1"/>
        <v>13684.255019999999</v>
      </c>
      <c r="M14" s="128">
        <f t="shared" si="4"/>
        <v>14249.540419618685</v>
      </c>
      <c r="N14" s="128">
        <v>254.34</v>
      </c>
      <c r="O14" s="13">
        <f t="shared" si="2"/>
        <v>13684.255019999999</v>
      </c>
      <c r="P14" s="13">
        <f t="shared" si="5"/>
        <v>11955.026313127166</v>
      </c>
      <c r="Q14" s="2" t="s">
        <v>7579</v>
      </c>
    </row>
    <row r="15" spans="1:17">
      <c r="A15" s="2" t="s">
        <v>7280</v>
      </c>
      <c r="B15" s="2" t="s">
        <v>7612</v>
      </c>
      <c r="C15" s="2" t="s">
        <v>5425</v>
      </c>
      <c r="D15" s="62" t="s">
        <v>7586</v>
      </c>
      <c r="E15" s="63" t="s">
        <v>7204</v>
      </c>
      <c r="F15" s="63" t="s">
        <v>7271</v>
      </c>
      <c r="G15" s="64">
        <v>5</v>
      </c>
      <c r="H15" s="128">
        <v>48.99</v>
      </c>
      <c r="I15" s="128">
        <f t="shared" si="0"/>
        <v>2635.80897</v>
      </c>
      <c r="J15" s="128">
        <f t="shared" si="3"/>
        <v>2946.9621271545548</v>
      </c>
      <c r="K15" s="128">
        <v>49.16</v>
      </c>
      <c r="L15" s="128">
        <f t="shared" si="1"/>
        <v>2644.9554799999996</v>
      </c>
      <c r="M15" s="128">
        <f t="shared" si="4"/>
        <v>2754.2164308738479</v>
      </c>
      <c r="N15" s="128">
        <v>49.16</v>
      </c>
      <c r="O15" s="13">
        <f t="shared" si="2"/>
        <v>2644.9554799999996</v>
      </c>
      <c r="P15" s="13">
        <f t="shared" si="5"/>
        <v>2310.7222361930149</v>
      </c>
      <c r="Q15" s="2" t="s">
        <v>7579</v>
      </c>
    </row>
    <row r="16" spans="1:17">
      <c r="A16" s="2" t="s">
        <v>7613</v>
      </c>
      <c r="B16" s="2" t="s">
        <v>7614</v>
      </c>
      <c r="C16" s="2" t="s">
        <v>5425</v>
      </c>
      <c r="D16" s="62" t="s">
        <v>7303</v>
      </c>
      <c r="E16" s="66">
        <v>111378488</v>
      </c>
      <c r="F16" s="2" t="s">
        <v>6857</v>
      </c>
      <c r="G16" s="2"/>
      <c r="H16" s="128">
        <v>0</v>
      </c>
      <c r="I16" s="13">
        <f>H16*20*0.577</f>
        <v>0</v>
      </c>
      <c r="J16" s="128">
        <f t="shared" si="3"/>
        <v>0</v>
      </c>
      <c r="K16" s="13">
        <v>100.7</v>
      </c>
      <c r="L16" s="13">
        <f>K16*20*0.577</f>
        <v>1162.078</v>
      </c>
      <c r="M16" s="128">
        <f t="shared" si="4"/>
        <v>1210.0824931680966</v>
      </c>
      <c r="N16" s="13">
        <v>217.7</v>
      </c>
      <c r="O16" s="13">
        <f>N16*20*0.577</f>
        <v>2512.2579999999998</v>
      </c>
      <c r="P16" s="13">
        <f t="shared" si="5"/>
        <v>2194.7932460677152</v>
      </c>
      <c r="Q16" s="2" t="s">
        <v>7283</v>
      </c>
    </row>
    <row r="17" spans="1:17">
      <c r="A17" s="2" t="s">
        <v>7620</v>
      </c>
      <c r="B17" s="2" t="s">
        <v>7621</v>
      </c>
      <c r="C17" s="2" t="s">
        <v>5425</v>
      </c>
      <c r="D17" s="2" t="s">
        <v>7575</v>
      </c>
      <c r="E17" s="69">
        <v>1700100</v>
      </c>
      <c r="F17" s="2" t="s">
        <v>6524</v>
      </c>
      <c r="G17" s="2"/>
      <c r="H17" s="13">
        <v>211810</v>
      </c>
      <c r="I17" s="13">
        <f>H17/1000*20*0.577</f>
        <v>2444.2873999999997</v>
      </c>
      <c r="J17" s="128">
        <f t="shared" si="3"/>
        <v>2732.8317331286248</v>
      </c>
      <c r="K17" s="13">
        <v>246000</v>
      </c>
      <c r="L17" s="13">
        <f>K17/1000*20*0.577</f>
        <v>2838.8399999999997</v>
      </c>
      <c r="M17" s="128">
        <f t="shared" si="4"/>
        <v>2956.1101620591035</v>
      </c>
      <c r="N17" s="13">
        <v>274750</v>
      </c>
      <c r="O17" s="13">
        <f>N17/1000*20*0.577</f>
        <v>3170.6149999999998</v>
      </c>
      <c r="P17" s="13">
        <f t="shared" si="5"/>
        <v>2769.9561063716342</v>
      </c>
      <c r="Q17" s="2" t="s">
        <v>7631</v>
      </c>
    </row>
    <row r="18" spans="1:17" ht="13.5" thickBot="1">
      <c r="A18" s="56"/>
      <c r="B18" s="56"/>
      <c r="C18" s="132" t="s">
        <v>6375</v>
      </c>
      <c r="D18" s="56"/>
      <c r="E18" s="133"/>
      <c r="F18" s="56"/>
      <c r="G18" s="56"/>
      <c r="H18" s="105"/>
      <c r="I18" s="105">
        <f>SUM(I4:I17)</f>
        <v>250516.46965000001</v>
      </c>
      <c r="J18" s="105">
        <f>SUM(J4:J17)</f>
        <v>280089.54999762878</v>
      </c>
      <c r="K18" s="105"/>
      <c r="L18" s="105">
        <f>SUM(L4:L17)</f>
        <v>280537.57739999995</v>
      </c>
      <c r="M18" s="105">
        <f>SUM(M4:M17)</f>
        <v>292126.35562116286</v>
      </c>
      <c r="N18" s="105"/>
      <c r="O18" s="105">
        <f>SUM(O4:O17)</f>
        <v>286416.16639999993</v>
      </c>
      <c r="P18" s="105">
        <f>SUM(P4:P17)</f>
        <v>250222.81452753927</v>
      </c>
      <c r="Q18" s="56"/>
    </row>
    <row r="19" spans="1:17">
      <c r="A19" s="55"/>
      <c r="B19" s="55"/>
      <c r="C19" s="55"/>
      <c r="D19" s="55"/>
      <c r="E19" s="131"/>
      <c r="F19" s="55"/>
      <c r="G19" s="55"/>
      <c r="H19" s="72"/>
      <c r="I19" s="72"/>
      <c r="J19" s="72"/>
      <c r="K19" s="72"/>
      <c r="L19" s="72"/>
      <c r="M19" s="72"/>
      <c r="N19" s="72"/>
      <c r="O19" s="72"/>
      <c r="P19" s="72"/>
      <c r="Q19" s="55"/>
    </row>
    <row r="20" spans="1:17">
      <c r="A20" s="2" t="s">
        <v>7280</v>
      </c>
      <c r="B20" s="2" t="s">
        <v>7612</v>
      </c>
      <c r="C20" s="2" t="s">
        <v>6402</v>
      </c>
      <c r="D20" s="62" t="s">
        <v>7589</v>
      </c>
      <c r="E20" s="63" t="s">
        <v>7278</v>
      </c>
      <c r="F20" s="63" t="s">
        <v>7277</v>
      </c>
      <c r="G20" s="64">
        <v>25</v>
      </c>
      <c r="H20" s="128">
        <v>477.47</v>
      </c>
      <c r="I20" s="128">
        <f t="shared" ref="I20:I26" si="6">H20*53.803</f>
        <v>25689.31841</v>
      </c>
      <c r="J20" s="128">
        <f>I20/2931*3277</f>
        <v>28721.90256894234</v>
      </c>
      <c r="K20" s="128">
        <v>519.33000000000004</v>
      </c>
      <c r="L20" s="128">
        <f t="shared" ref="L20:L26" si="7">K20*53.803</f>
        <v>27941.511989999999</v>
      </c>
      <c r="M20" s="128">
        <f>L20/3147*3277</f>
        <v>29095.753031849377</v>
      </c>
      <c r="N20" s="128">
        <v>519.33000000000004</v>
      </c>
      <c r="O20" s="13">
        <f t="shared" ref="O20:O26" si="8">N20*53.803</f>
        <v>27941.511989999999</v>
      </c>
      <c r="P20" s="13">
        <f>O20/3751*3277</f>
        <v>24410.646438611035</v>
      </c>
      <c r="Q20" s="65"/>
    </row>
    <row r="21" spans="1:17">
      <c r="A21" s="2" t="s">
        <v>7280</v>
      </c>
      <c r="B21" s="2" t="s">
        <v>7612</v>
      </c>
      <c r="C21" s="2" t="s">
        <v>6402</v>
      </c>
      <c r="D21" s="62" t="s">
        <v>7577</v>
      </c>
      <c r="E21" s="63" t="s">
        <v>7197</v>
      </c>
      <c r="F21" s="63" t="s">
        <v>7198</v>
      </c>
      <c r="G21" s="64">
        <v>9</v>
      </c>
      <c r="H21" s="128">
        <v>299.2</v>
      </c>
      <c r="I21" s="128">
        <f t="shared" si="6"/>
        <v>16097.857599999999</v>
      </c>
      <c r="J21" s="128">
        <f t="shared" ref="J21:J31" si="9">I21/2931*3277</f>
        <v>17998.18469982941</v>
      </c>
      <c r="K21" s="128">
        <v>306.37</v>
      </c>
      <c r="L21" s="128">
        <f t="shared" si="7"/>
        <v>16483.625110000001</v>
      </c>
      <c r="M21" s="128">
        <f t="shared" ref="M21:M31" si="10">L21/3147*3277</f>
        <v>17164.550201928825</v>
      </c>
      <c r="N21" s="128">
        <v>306.37</v>
      </c>
      <c r="O21" s="13">
        <f t="shared" si="8"/>
        <v>16483.625110000001</v>
      </c>
      <c r="P21" s="13">
        <f t="shared" ref="P21:P31" si="11">O21/3751*3277</f>
        <v>14400.650356030392</v>
      </c>
      <c r="Q21" s="65"/>
    </row>
    <row r="22" spans="1:17">
      <c r="A22" s="2" t="s">
        <v>7280</v>
      </c>
      <c r="B22" s="2" t="s">
        <v>7612</v>
      </c>
      <c r="C22" s="2" t="s">
        <v>6402</v>
      </c>
      <c r="D22" s="62" t="s">
        <v>7590</v>
      </c>
      <c r="E22" s="63" t="s">
        <v>7241</v>
      </c>
      <c r="F22" s="63" t="s">
        <v>7242</v>
      </c>
      <c r="G22" s="64">
        <v>1</v>
      </c>
      <c r="H22" s="128">
        <v>817.5</v>
      </c>
      <c r="I22" s="128">
        <f t="shared" si="6"/>
        <v>43983.952499999999</v>
      </c>
      <c r="J22" s="128">
        <f t="shared" si="9"/>
        <v>49176.189813203688</v>
      </c>
      <c r="K22" s="128">
        <v>873.7</v>
      </c>
      <c r="L22" s="128">
        <f t="shared" si="7"/>
        <v>47007.681100000002</v>
      </c>
      <c r="M22" s="128">
        <f t="shared" si="10"/>
        <v>48949.530017381636</v>
      </c>
      <c r="N22" s="128">
        <v>873.7</v>
      </c>
      <c r="O22" s="13">
        <f t="shared" si="8"/>
        <v>47007.681100000002</v>
      </c>
      <c r="P22" s="13">
        <f t="shared" si="11"/>
        <v>41067.494258784325</v>
      </c>
      <c r="Q22" s="65"/>
    </row>
    <row r="23" spans="1:17">
      <c r="A23" s="2" t="s">
        <v>7280</v>
      </c>
      <c r="B23" s="2" t="s">
        <v>7612</v>
      </c>
      <c r="C23" s="2" t="s">
        <v>6402</v>
      </c>
      <c r="D23" s="62" t="s">
        <v>7590</v>
      </c>
      <c r="E23" s="63" t="s">
        <v>7241</v>
      </c>
      <c r="F23" s="63" t="s">
        <v>7242</v>
      </c>
      <c r="G23" s="64">
        <v>1</v>
      </c>
      <c r="H23" s="129"/>
      <c r="I23" s="128">
        <f t="shared" si="6"/>
        <v>0</v>
      </c>
      <c r="J23" s="128">
        <f t="shared" si="9"/>
        <v>0</v>
      </c>
      <c r="K23" s="128">
        <v>0.01</v>
      </c>
      <c r="L23" s="128">
        <f t="shared" si="7"/>
        <v>0.53803000000000001</v>
      </c>
      <c r="M23" s="128">
        <f t="shared" si="10"/>
        <v>0.56025557991738162</v>
      </c>
      <c r="N23" s="128">
        <v>0.01</v>
      </c>
      <c r="O23" s="13">
        <f t="shared" si="8"/>
        <v>0.53803000000000001</v>
      </c>
      <c r="P23" s="13">
        <f t="shared" si="11"/>
        <v>0.47004113836310318</v>
      </c>
      <c r="Q23" s="65"/>
    </row>
    <row r="24" spans="1:17">
      <c r="A24" s="2" t="s">
        <v>7280</v>
      </c>
      <c r="B24" s="2" t="s">
        <v>7612</v>
      </c>
      <c r="C24" s="2" t="s">
        <v>6402</v>
      </c>
      <c r="D24" s="62" t="s">
        <v>7590</v>
      </c>
      <c r="E24" s="63" t="s">
        <v>7241</v>
      </c>
      <c r="F24" s="63" t="s">
        <v>7276</v>
      </c>
      <c r="G24" s="64">
        <v>1</v>
      </c>
      <c r="H24" s="128">
        <v>542.55999999999995</v>
      </c>
      <c r="I24" s="128">
        <f t="shared" si="6"/>
        <v>29191.355679999997</v>
      </c>
      <c r="J24" s="128">
        <f t="shared" si="9"/>
        <v>32637.349902204023</v>
      </c>
      <c r="K24" s="128">
        <v>666.94</v>
      </c>
      <c r="L24" s="128">
        <f t="shared" si="7"/>
        <v>35883.372820000004</v>
      </c>
      <c r="M24" s="128">
        <f t="shared" si="10"/>
        <v>37365.68564700985</v>
      </c>
      <c r="N24" s="128">
        <v>666.94</v>
      </c>
      <c r="O24" s="13">
        <f t="shared" si="8"/>
        <v>35883.372820000004</v>
      </c>
      <c r="P24" s="13">
        <f t="shared" si="11"/>
        <v>31348.923681988806</v>
      </c>
      <c r="Q24" s="2" t="s">
        <v>7579</v>
      </c>
    </row>
    <row r="25" spans="1:17">
      <c r="A25" s="2" t="s">
        <v>7280</v>
      </c>
      <c r="B25" s="2" t="s">
        <v>7612</v>
      </c>
      <c r="C25" s="2" t="s">
        <v>6402</v>
      </c>
      <c r="D25" s="62" t="s">
        <v>7605</v>
      </c>
      <c r="E25" s="63" t="s">
        <v>7231</v>
      </c>
      <c r="F25" s="63" t="s">
        <v>6467</v>
      </c>
      <c r="G25" s="64">
        <v>7</v>
      </c>
      <c r="H25" s="128">
        <v>410.84</v>
      </c>
      <c r="I25" s="128">
        <f t="shared" si="6"/>
        <v>22104.424519999997</v>
      </c>
      <c r="J25" s="128">
        <f t="shared" si="9"/>
        <v>24713.817520313882</v>
      </c>
      <c r="K25" s="128">
        <v>520.72</v>
      </c>
      <c r="L25" s="128">
        <f t="shared" si="7"/>
        <v>28016.298159999998</v>
      </c>
      <c r="M25" s="128">
        <f t="shared" si="10"/>
        <v>29173.628557457898</v>
      </c>
      <c r="N25" s="128">
        <v>520.72</v>
      </c>
      <c r="O25" s="13">
        <f t="shared" si="8"/>
        <v>28016.298159999998</v>
      </c>
      <c r="P25" s="13">
        <f t="shared" si="11"/>
        <v>24475.982156843507</v>
      </c>
      <c r="Q25" s="2" t="s">
        <v>7579</v>
      </c>
    </row>
    <row r="26" spans="1:17">
      <c r="A26" s="2" t="s">
        <v>7280</v>
      </c>
      <c r="B26" s="2" t="s">
        <v>7612</v>
      </c>
      <c r="C26" s="2" t="s">
        <v>6402</v>
      </c>
      <c r="D26" s="62" t="s">
        <v>7606</v>
      </c>
      <c r="E26" s="63" t="s">
        <v>7265</v>
      </c>
      <c r="F26" s="63" t="s">
        <v>6433</v>
      </c>
      <c r="G26" s="64">
        <v>68</v>
      </c>
      <c r="H26" s="128">
        <v>87.1</v>
      </c>
      <c r="I26" s="128">
        <f t="shared" si="6"/>
        <v>4686.2412999999997</v>
      </c>
      <c r="J26" s="128">
        <f t="shared" si="9"/>
        <v>5239.4448106789487</v>
      </c>
      <c r="K26" s="128">
        <v>230</v>
      </c>
      <c r="L26" s="128">
        <f t="shared" si="7"/>
        <v>12374.689999999999</v>
      </c>
      <c r="M26" s="128">
        <f t="shared" si="10"/>
        <v>12885.878338099776</v>
      </c>
      <c r="N26" s="128">
        <v>230</v>
      </c>
      <c r="O26" s="13">
        <f t="shared" si="8"/>
        <v>12374.689999999999</v>
      </c>
      <c r="P26" s="13">
        <f t="shared" si="11"/>
        <v>10810.946182351372</v>
      </c>
      <c r="Q26" s="2" t="s">
        <v>7579</v>
      </c>
    </row>
    <row r="27" spans="1:17">
      <c r="A27" s="2" t="s">
        <v>7613</v>
      </c>
      <c r="B27" s="2" t="s">
        <v>7614</v>
      </c>
      <c r="C27" s="2" t="s">
        <v>6402</v>
      </c>
      <c r="D27" s="2" t="s">
        <v>7308</v>
      </c>
      <c r="E27" s="66">
        <v>105149780</v>
      </c>
      <c r="F27" s="2" t="s">
        <v>7309</v>
      </c>
      <c r="G27" s="2"/>
      <c r="H27" s="13">
        <v>38</v>
      </c>
      <c r="I27" s="13">
        <f>H27*20*0.577</f>
        <v>438.52</v>
      </c>
      <c r="J27" s="128">
        <f t="shared" si="9"/>
        <v>490.28660525417939</v>
      </c>
      <c r="K27" s="13">
        <v>35.6</v>
      </c>
      <c r="L27" s="13">
        <f>K27*20*0.577</f>
        <v>410.82399999999996</v>
      </c>
      <c r="M27" s="128">
        <f t="shared" si="10"/>
        <v>427.79480394026058</v>
      </c>
      <c r="N27" s="13">
        <v>47</v>
      </c>
      <c r="O27" s="13">
        <f>N27*20*0.577</f>
        <v>542.38</v>
      </c>
      <c r="P27" s="13">
        <f t="shared" si="11"/>
        <v>473.84144494801382</v>
      </c>
      <c r="Q27" s="2"/>
    </row>
    <row r="28" spans="1:17">
      <c r="A28" s="2" t="s">
        <v>7613</v>
      </c>
      <c r="B28" s="2" t="s">
        <v>7614</v>
      </c>
      <c r="C28" s="2" t="s">
        <v>6402</v>
      </c>
      <c r="D28" s="2" t="s">
        <v>7334</v>
      </c>
      <c r="E28" s="66">
        <v>112392855</v>
      </c>
      <c r="F28" s="2" t="s">
        <v>6595</v>
      </c>
      <c r="G28" s="2"/>
      <c r="H28" s="13">
        <v>0</v>
      </c>
      <c r="I28" s="13">
        <f>H28*20*0.577</f>
        <v>0</v>
      </c>
      <c r="J28" s="128">
        <f t="shared" si="9"/>
        <v>0</v>
      </c>
      <c r="K28" s="13">
        <v>0</v>
      </c>
      <c r="L28" s="13">
        <f>K28*20*0.577</f>
        <v>0</v>
      </c>
      <c r="M28" s="128">
        <f t="shared" si="10"/>
        <v>0</v>
      </c>
      <c r="N28" s="13">
        <v>8.1</v>
      </c>
      <c r="O28" s="13">
        <f>N28*20*0.577</f>
        <v>93.47399999999999</v>
      </c>
      <c r="P28" s="13">
        <f t="shared" si="11"/>
        <v>81.662036256998121</v>
      </c>
      <c r="Q28" s="2" t="s">
        <v>7335</v>
      </c>
    </row>
    <row r="29" spans="1:17">
      <c r="A29" s="2" t="s">
        <v>7613</v>
      </c>
      <c r="B29" s="2" t="s">
        <v>7614</v>
      </c>
      <c r="C29" s="2" t="s">
        <v>6402</v>
      </c>
      <c r="D29" s="2" t="s">
        <v>7337</v>
      </c>
      <c r="E29" s="66">
        <v>103213659</v>
      </c>
      <c r="F29" s="2" t="s">
        <v>6992</v>
      </c>
      <c r="G29" s="2"/>
      <c r="H29" s="13">
        <v>1301</v>
      </c>
      <c r="I29" s="13">
        <f>H29*20*0.577</f>
        <v>15013.539999999999</v>
      </c>
      <c r="J29" s="128">
        <f t="shared" si="9"/>
        <v>16785.865090412826</v>
      </c>
      <c r="K29" s="13">
        <v>1608.2</v>
      </c>
      <c r="L29" s="13">
        <f>K29*20*0.577</f>
        <v>18558.627999999997</v>
      </c>
      <c r="M29" s="128">
        <f t="shared" si="10"/>
        <v>19325.269766761994</v>
      </c>
      <c r="N29" s="13">
        <v>1425.7</v>
      </c>
      <c r="O29" s="13">
        <f>N29*20*0.577</f>
        <v>16452.577999999998</v>
      </c>
      <c r="P29" s="13">
        <f t="shared" si="11"/>
        <v>14373.526554518794</v>
      </c>
      <c r="Q29" s="2"/>
    </row>
    <row r="30" spans="1:17">
      <c r="A30" s="2" t="s">
        <v>7620</v>
      </c>
      <c r="B30" s="2" t="s">
        <v>7621</v>
      </c>
      <c r="C30" s="2" t="s">
        <v>6402</v>
      </c>
      <c r="D30" s="2" t="s">
        <v>7627</v>
      </c>
      <c r="E30" s="69">
        <v>1787201</v>
      </c>
      <c r="F30" s="2" t="s">
        <v>7183</v>
      </c>
      <c r="G30" s="2"/>
      <c r="H30" s="13">
        <v>126070</v>
      </c>
      <c r="I30" s="13">
        <f>H30/1000*20*0.577</f>
        <v>1454.8477999999998</v>
      </c>
      <c r="J30" s="128">
        <f t="shared" si="9"/>
        <v>1626.5903243261682</v>
      </c>
      <c r="K30" s="13">
        <v>135350</v>
      </c>
      <c r="L30" s="13">
        <f>K30/1000*20*0.577</f>
        <v>1561.9389999999999</v>
      </c>
      <c r="M30" s="128">
        <f t="shared" si="10"/>
        <v>1626.4614245312996</v>
      </c>
      <c r="N30" s="13">
        <v>125130</v>
      </c>
      <c r="O30" s="13">
        <f>N30/1000*20*0.577</f>
        <v>1444.0001999999999</v>
      </c>
      <c r="P30" s="13">
        <f t="shared" si="11"/>
        <v>1261.5272341775526</v>
      </c>
      <c r="Q30" s="65"/>
    </row>
    <row r="31" spans="1:17">
      <c r="A31" s="2" t="s">
        <v>7620</v>
      </c>
      <c r="B31" s="2" t="s">
        <v>7621</v>
      </c>
      <c r="C31" s="2" t="s">
        <v>6402</v>
      </c>
      <c r="D31" s="2" t="s">
        <v>7632</v>
      </c>
      <c r="E31" s="69">
        <v>1961900</v>
      </c>
      <c r="F31" s="2" t="s">
        <v>6567</v>
      </c>
      <c r="G31" s="2"/>
      <c r="H31" s="13">
        <v>27131</v>
      </c>
      <c r="I31" s="13">
        <f>H31/1000*20*0.577</f>
        <v>313.09173999999996</v>
      </c>
      <c r="J31" s="128">
        <f t="shared" si="9"/>
        <v>350.05173387239842</v>
      </c>
      <c r="K31" s="13">
        <v>26133</v>
      </c>
      <c r="L31" s="13">
        <f>K31/1000*20*0.577</f>
        <v>301.57481999999993</v>
      </c>
      <c r="M31" s="128">
        <f t="shared" si="10"/>
        <v>314.03262953288839</v>
      </c>
      <c r="N31" s="13">
        <v>30753</v>
      </c>
      <c r="O31" s="13">
        <f>N31/1000*20*0.577</f>
        <v>354.88961999999992</v>
      </c>
      <c r="P31" s="13">
        <f t="shared" si="11"/>
        <v>310.0435309890695</v>
      </c>
      <c r="Q31" s="65"/>
    </row>
    <row r="32" spans="1:17" ht="13.5" thickBot="1">
      <c r="A32" s="56"/>
      <c r="B32" s="56"/>
      <c r="C32" s="132" t="s">
        <v>6376</v>
      </c>
      <c r="D32" s="56"/>
      <c r="E32" s="133"/>
      <c r="F32" s="56"/>
      <c r="G32" s="56"/>
      <c r="H32" s="105"/>
      <c r="I32" s="105">
        <f>SUM(I20:I31)</f>
        <v>158973.14954999997</v>
      </c>
      <c r="J32" s="105">
        <f>SUM(J20:J31)</f>
        <v>177739.6830690378</v>
      </c>
      <c r="K32" s="105"/>
      <c r="L32" s="105">
        <f>SUM(L20:L31)</f>
        <v>188540.68303000001</v>
      </c>
      <c r="M32" s="105">
        <f>SUM(M20:M31)</f>
        <v>196329.1446740737</v>
      </c>
      <c r="N32" s="105"/>
      <c r="O32" s="105">
        <f>SUM(O20:O31)</f>
        <v>186595.03903000001</v>
      </c>
      <c r="P32" s="105">
        <f>SUM(P20:P31)</f>
        <v>163015.71391663823</v>
      </c>
      <c r="Q32" s="56"/>
    </row>
    <row r="33" spans="1:17">
      <c r="A33" s="2"/>
      <c r="B33" s="2"/>
      <c r="C33" s="2"/>
      <c r="D33" s="2"/>
      <c r="E33" s="69"/>
      <c r="F33" s="2"/>
      <c r="G33" s="2"/>
      <c r="H33" s="13"/>
      <c r="I33" s="13"/>
      <c r="J33" s="13"/>
      <c r="K33" s="13"/>
      <c r="L33" s="13"/>
      <c r="M33" s="13"/>
      <c r="N33" s="13"/>
      <c r="O33" s="13"/>
      <c r="P33" s="13"/>
      <c r="Q33" s="65"/>
    </row>
    <row r="34" spans="1:17">
      <c r="A34" s="2" t="s">
        <v>7280</v>
      </c>
      <c r="B34" s="2" t="s">
        <v>7612</v>
      </c>
      <c r="C34" s="2" t="s">
        <v>6398</v>
      </c>
      <c r="D34" s="62" t="s">
        <v>7583</v>
      </c>
      <c r="E34" s="63" t="s">
        <v>7222</v>
      </c>
      <c r="F34" s="63" t="s">
        <v>7221</v>
      </c>
      <c r="G34" s="64">
        <v>114</v>
      </c>
      <c r="H34" s="128">
        <v>323.04000000000002</v>
      </c>
      <c r="I34" s="128">
        <f t="shared" ref="I34:I40" si="12">H34*53.803</f>
        <v>17380.521120000001</v>
      </c>
      <c r="J34" s="128">
        <f>I34/2931*3277</f>
        <v>19432.264657195497</v>
      </c>
      <c r="K34" s="128">
        <v>354.88</v>
      </c>
      <c r="L34" s="128">
        <f t="shared" ref="L34:L40" si="13">K34*53.803</f>
        <v>19093.608639999999</v>
      </c>
      <c r="M34" s="128">
        <f>L34/3147*3277</f>
        <v>19882.350020108039</v>
      </c>
      <c r="N34" s="128">
        <v>354.88</v>
      </c>
      <c r="O34" s="13">
        <f t="shared" ref="O34:O40" si="14">N34*53.803</f>
        <v>19093.608639999999</v>
      </c>
      <c r="P34" s="13">
        <f>O34/3751*3277</f>
        <v>16680.819918229805</v>
      </c>
      <c r="Q34" s="65"/>
    </row>
    <row r="35" spans="1:17">
      <c r="A35" s="2" t="s">
        <v>7280</v>
      </c>
      <c r="B35" s="2" t="s">
        <v>7612</v>
      </c>
      <c r="C35" s="2" t="s">
        <v>6398</v>
      </c>
      <c r="D35" s="62" t="s">
        <v>7591</v>
      </c>
      <c r="E35" s="63" t="s">
        <v>7229</v>
      </c>
      <c r="F35" s="63" t="s">
        <v>7230</v>
      </c>
      <c r="G35" s="64">
        <v>2</v>
      </c>
      <c r="H35" s="128">
        <v>144.16</v>
      </c>
      <c r="I35" s="128">
        <f t="shared" si="12"/>
        <v>7756.2404799999995</v>
      </c>
      <c r="J35" s="128">
        <f t="shared" ref="J35:J50" si="15">I35/2931*3277</f>
        <v>8671.8526280996248</v>
      </c>
      <c r="K35" s="128">
        <v>166.26</v>
      </c>
      <c r="L35" s="128">
        <f t="shared" si="13"/>
        <v>8945.2867799999985</v>
      </c>
      <c r="M35" s="128">
        <f t="shared" ref="M35:M50" si="16">L35/3147*3277</f>
        <v>9314.8092717063846</v>
      </c>
      <c r="N35" s="128">
        <v>166.26</v>
      </c>
      <c r="O35" s="13">
        <f t="shared" si="14"/>
        <v>8945.2867799999985</v>
      </c>
      <c r="P35" s="13">
        <f t="shared" ref="P35:P50" si="17">O35/3751*3277</f>
        <v>7814.9039664249512</v>
      </c>
      <c r="Q35" s="65"/>
    </row>
    <row r="36" spans="1:17">
      <c r="A36" s="2" t="s">
        <v>7280</v>
      </c>
      <c r="B36" s="2" t="s">
        <v>7612</v>
      </c>
      <c r="C36" s="2" t="s">
        <v>6398</v>
      </c>
      <c r="D36" s="62" t="s">
        <v>7582</v>
      </c>
      <c r="E36" s="63" t="s">
        <v>7214</v>
      </c>
      <c r="F36" s="63" t="s">
        <v>7215</v>
      </c>
      <c r="G36" s="64">
        <v>9</v>
      </c>
      <c r="H36" s="128">
        <v>156.43</v>
      </c>
      <c r="I36" s="128">
        <f t="shared" si="12"/>
        <v>8416.4032900000002</v>
      </c>
      <c r="J36" s="128">
        <f t="shared" si="15"/>
        <v>9409.9466330023879</v>
      </c>
      <c r="K36" s="128">
        <v>174.88</v>
      </c>
      <c r="L36" s="128">
        <f t="shared" si="13"/>
        <v>9409.0686399999995</v>
      </c>
      <c r="M36" s="128">
        <f t="shared" si="16"/>
        <v>9797.7495815951697</v>
      </c>
      <c r="N36" s="128">
        <v>174.88</v>
      </c>
      <c r="O36" s="13">
        <f t="shared" si="14"/>
        <v>9409.0686399999995</v>
      </c>
      <c r="P36" s="13">
        <f t="shared" si="17"/>
        <v>8220.0794276939487</v>
      </c>
      <c r="Q36" s="65"/>
    </row>
    <row r="37" spans="1:17">
      <c r="A37" s="2" t="s">
        <v>7280</v>
      </c>
      <c r="B37" s="2" t="s">
        <v>7612</v>
      </c>
      <c r="C37" s="2" t="s">
        <v>6398</v>
      </c>
      <c r="D37" s="62" t="s">
        <v>7582</v>
      </c>
      <c r="E37" s="63" t="s">
        <v>7214</v>
      </c>
      <c r="F37" s="63" t="s">
        <v>7233</v>
      </c>
      <c r="G37" s="64">
        <v>6</v>
      </c>
      <c r="H37" s="128">
        <v>144.13999999999999</v>
      </c>
      <c r="I37" s="128">
        <f t="shared" si="12"/>
        <v>7755.1644199999992</v>
      </c>
      <c r="J37" s="128">
        <f t="shared" si="15"/>
        <v>8670.6495408870669</v>
      </c>
      <c r="K37" s="128">
        <v>200.63</v>
      </c>
      <c r="L37" s="128">
        <f t="shared" si="13"/>
        <v>10794.495889999998</v>
      </c>
      <c r="M37" s="128">
        <f t="shared" si="16"/>
        <v>11240.407699882426</v>
      </c>
      <c r="N37" s="128">
        <v>200.63</v>
      </c>
      <c r="O37" s="13">
        <f t="shared" si="14"/>
        <v>10794.495889999998</v>
      </c>
      <c r="P37" s="13">
        <f t="shared" si="17"/>
        <v>9430.4353589789371</v>
      </c>
      <c r="Q37" s="2" t="s">
        <v>7579</v>
      </c>
    </row>
    <row r="38" spans="1:17">
      <c r="A38" s="2" t="s">
        <v>7280</v>
      </c>
      <c r="B38" s="2" t="s">
        <v>7612</v>
      </c>
      <c r="C38" s="2" t="s">
        <v>6398</v>
      </c>
      <c r="D38" s="62" t="s">
        <v>7592</v>
      </c>
      <c r="E38" s="63" t="s">
        <v>7266</v>
      </c>
      <c r="F38" s="63" t="s">
        <v>7267</v>
      </c>
      <c r="G38" s="64">
        <v>5</v>
      </c>
      <c r="H38" s="128">
        <v>189.52</v>
      </c>
      <c r="I38" s="128">
        <f t="shared" si="12"/>
        <v>10196.744559999999</v>
      </c>
      <c r="J38" s="128">
        <f t="shared" si="15"/>
        <v>11400.454426175367</v>
      </c>
      <c r="K38" s="128">
        <v>211.97</v>
      </c>
      <c r="L38" s="128">
        <f t="shared" si="13"/>
        <v>11404.62191</v>
      </c>
      <c r="M38" s="128">
        <f t="shared" si="16"/>
        <v>11875.737527508738</v>
      </c>
      <c r="N38" s="128">
        <v>211.97</v>
      </c>
      <c r="O38" s="13">
        <f t="shared" si="14"/>
        <v>11404.62191</v>
      </c>
      <c r="P38" s="13">
        <f t="shared" si="17"/>
        <v>9963.4620098826981</v>
      </c>
      <c r="Q38" s="65"/>
    </row>
    <row r="39" spans="1:17">
      <c r="A39" s="2" t="s">
        <v>7280</v>
      </c>
      <c r="B39" s="2" t="s">
        <v>7612</v>
      </c>
      <c r="C39" s="2" t="s">
        <v>6398</v>
      </c>
      <c r="D39" s="62" t="s">
        <v>7593</v>
      </c>
      <c r="E39" s="63" t="s">
        <v>7245</v>
      </c>
      <c r="F39" s="63" t="s">
        <v>7246</v>
      </c>
      <c r="G39" s="64">
        <v>34</v>
      </c>
      <c r="H39" s="128">
        <v>171.07</v>
      </c>
      <c r="I39" s="128">
        <f t="shared" si="12"/>
        <v>9204.0792099999999</v>
      </c>
      <c r="J39" s="128">
        <f t="shared" si="15"/>
        <v>10290.606472592972</v>
      </c>
      <c r="K39" s="128">
        <v>194.59</v>
      </c>
      <c r="L39" s="128">
        <f t="shared" si="13"/>
        <v>10469.52577</v>
      </c>
      <c r="M39" s="128">
        <f t="shared" si="16"/>
        <v>10902.013329612329</v>
      </c>
      <c r="N39" s="128">
        <v>194.59</v>
      </c>
      <c r="O39" s="13">
        <f t="shared" si="14"/>
        <v>10469.52577</v>
      </c>
      <c r="P39" s="13">
        <f t="shared" si="17"/>
        <v>9146.5305114076236</v>
      </c>
      <c r="Q39" s="65"/>
    </row>
    <row r="40" spans="1:17">
      <c r="A40" s="2" t="s">
        <v>7280</v>
      </c>
      <c r="B40" s="2" t="s">
        <v>7612</v>
      </c>
      <c r="C40" s="2" t="s">
        <v>6398</v>
      </c>
      <c r="D40" s="62" t="s">
        <v>7581</v>
      </c>
      <c r="E40" s="63" t="s">
        <v>7207</v>
      </c>
      <c r="F40" s="63" t="s">
        <v>7208</v>
      </c>
      <c r="G40" s="64">
        <v>4</v>
      </c>
      <c r="H40" s="128">
        <v>381.28</v>
      </c>
      <c r="I40" s="128">
        <f t="shared" si="12"/>
        <v>20514.007839999998</v>
      </c>
      <c r="J40" s="128">
        <f t="shared" si="15"/>
        <v>22935.654620156944</v>
      </c>
      <c r="K40" s="128">
        <v>429.85</v>
      </c>
      <c r="L40" s="128">
        <f t="shared" si="13"/>
        <v>23127.219550000002</v>
      </c>
      <c r="M40" s="128">
        <f t="shared" si="16"/>
        <v>24082.586102748654</v>
      </c>
      <c r="N40" s="128">
        <v>429.85</v>
      </c>
      <c r="O40" s="13">
        <f t="shared" si="14"/>
        <v>23127.219550000002</v>
      </c>
      <c r="P40" s="13">
        <f t="shared" si="17"/>
        <v>20204.718332537992</v>
      </c>
      <c r="Q40" s="65"/>
    </row>
    <row r="41" spans="1:17">
      <c r="A41" s="2" t="s">
        <v>7613</v>
      </c>
      <c r="B41" s="2" t="s">
        <v>7614</v>
      </c>
      <c r="C41" s="2" t="s">
        <v>6398</v>
      </c>
      <c r="D41" s="62" t="s">
        <v>7282</v>
      </c>
      <c r="E41" s="66">
        <v>111378453</v>
      </c>
      <c r="F41" s="2" t="s">
        <v>6858</v>
      </c>
      <c r="G41" s="2"/>
      <c r="H41" s="128">
        <v>0</v>
      </c>
      <c r="I41" s="13">
        <f>H41*20*0.577</f>
        <v>0</v>
      </c>
      <c r="J41" s="128">
        <f t="shared" si="15"/>
        <v>0</v>
      </c>
      <c r="K41" s="13">
        <v>27</v>
      </c>
      <c r="L41" s="13">
        <f>K41*20*0.577</f>
        <v>311.58</v>
      </c>
      <c r="M41" s="128">
        <f t="shared" si="16"/>
        <v>324.45111534795041</v>
      </c>
      <c r="N41" s="13">
        <v>64</v>
      </c>
      <c r="O41" s="13">
        <f>N41*20*0.577</f>
        <v>738.56</v>
      </c>
      <c r="P41" s="13">
        <f t="shared" si="17"/>
        <v>645.23090375899756</v>
      </c>
      <c r="Q41" s="2" t="s">
        <v>7283</v>
      </c>
    </row>
    <row r="42" spans="1:17">
      <c r="A42" s="2" t="s">
        <v>7613</v>
      </c>
      <c r="B42" s="2" t="s">
        <v>7614</v>
      </c>
      <c r="C42" s="2" t="s">
        <v>6398</v>
      </c>
      <c r="D42" s="2" t="s">
        <v>7306</v>
      </c>
      <c r="E42" s="66">
        <v>105151262</v>
      </c>
      <c r="F42" s="2" t="s">
        <v>6795</v>
      </c>
      <c r="G42" s="2"/>
      <c r="H42" s="13">
        <v>61.6</v>
      </c>
      <c r="I42" s="13">
        <f>H42*20*0.577</f>
        <v>710.86399999999992</v>
      </c>
      <c r="J42" s="128">
        <f t="shared" si="15"/>
        <v>794.78039167519614</v>
      </c>
      <c r="K42" s="13">
        <v>70.400000000000006</v>
      </c>
      <c r="L42" s="13">
        <f>K42*20*0.577</f>
        <v>812.41599999999994</v>
      </c>
      <c r="M42" s="128">
        <f t="shared" si="16"/>
        <v>845.97624149984097</v>
      </c>
      <c r="N42" s="13">
        <v>79.8</v>
      </c>
      <c r="O42" s="13">
        <f>N42*20*0.577</f>
        <v>920.89199999999994</v>
      </c>
      <c r="P42" s="13">
        <f t="shared" si="17"/>
        <v>804.52228312450006</v>
      </c>
      <c r="Q42" s="2"/>
    </row>
    <row r="43" spans="1:17">
      <c r="A43" s="2" t="s">
        <v>7613</v>
      </c>
      <c r="B43" s="2" t="s">
        <v>7614</v>
      </c>
      <c r="C43" s="2" t="s">
        <v>6398</v>
      </c>
      <c r="D43" s="2" t="s">
        <v>7317</v>
      </c>
      <c r="E43" s="66">
        <v>112398756</v>
      </c>
      <c r="F43" s="2" t="s">
        <v>6589</v>
      </c>
      <c r="G43" s="2"/>
      <c r="H43" s="13">
        <v>0</v>
      </c>
      <c r="I43" s="13">
        <f>H43*20*0.577</f>
        <v>0</v>
      </c>
      <c r="J43" s="128">
        <f t="shared" si="15"/>
        <v>0</v>
      </c>
      <c r="K43" s="13">
        <v>0</v>
      </c>
      <c r="L43" s="13">
        <f>K43*20*0.577</f>
        <v>0</v>
      </c>
      <c r="M43" s="128">
        <f t="shared" si="16"/>
        <v>0</v>
      </c>
      <c r="N43" s="13">
        <v>18</v>
      </c>
      <c r="O43" s="13">
        <f>N43*20*0.577</f>
        <v>207.71999999999997</v>
      </c>
      <c r="P43" s="13">
        <f t="shared" si="17"/>
        <v>181.47119168221806</v>
      </c>
      <c r="Q43" s="2" t="s">
        <v>7318</v>
      </c>
    </row>
    <row r="44" spans="1:17">
      <c r="A44" s="2" t="s">
        <v>7613</v>
      </c>
      <c r="B44" s="2" t="s">
        <v>7614</v>
      </c>
      <c r="C44" s="2" t="s">
        <v>6398</v>
      </c>
      <c r="D44" s="2" t="s">
        <v>7319</v>
      </c>
      <c r="E44" s="66">
        <v>112387444</v>
      </c>
      <c r="F44" s="2" t="s">
        <v>6603</v>
      </c>
      <c r="G44" s="2"/>
      <c r="H44" s="13">
        <v>0</v>
      </c>
      <c r="I44" s="13">
        <f>H44*20*0.577</f>
        <v>0</v>
      </c>
      <c r="J44" s="128">
        <f t="shared" si="15"/>
        <v>0</v>
      </c>
      <c r="K44" s="13">
        <v>11.4</v>
      </c>
      <c r="L44" s="13">
        <f>K44*20*0.577</f>
        <v>131.55599999999998</v>
      </c>
      <c r="M44" s="128">
        <f t="shared" si="16"/>
        <v>136.99047092469016</v>
      </c>
      <c r="N44" s="13">
        <v>48.6</v>
      </c>
      <c r="O44" s="13">
        <f>N44*20*0.577</f>
        <v>560.84399999999994</v>
      </c>
      <c r="P44" s="13">
        <f t="shared" si="17"/>
        <v>489.9722175419887</v>
      </c>
      <c r="Q44" s="2" t="s">
        <v>7320</v>
      </c>
    </row>
    <row r="45" spans="1:17">
      <c r="A45" s="2" t="s">
        <v>7620</v>
      </c>
      <c r="B45" s="2" t="s">
        <v>7621</v>
      </c>
      <c r="C45" s="2" t="s">
        <v>6398</v>
      </c>
      <c r="D45" s="2" t="s">
        <v>7622</v>
      </c>
      <c r="E45" s="69">
        <v>1307000</v>
      </c>
      <c r="F45" s="2" t="s">
        <v>6520</v>
      </c>
      <c r="G45" s="2"/>
      <c r="H45" s="13">
        <v>53961</v>
      </c>
      <c r="I45" s="13">
        <f t="shared" ref="I45:I50" si="18">H45/1000*20*0.577</f>
        <v>622.70993999999996</v>
      </c>
      <c r="J45" s="128">
        <f t="shared" si="15"/>
        <v>696.21988174002047</v>
      </c>
      <c r="K45" s="13">
        <v>58063</v>
      </c>
      <c r="L45" s="13">
        <f t="shared" ref="L45:L50" si="19">K45/1000*20*0.577</f>
        <v>670.04701999999997</v>
      </c>
      <c r="M45" s="128">
        <f t="shared" si="16"/>
        <v>697.72611520177941</v>
      </c>
      <c r="N45" s="13">
        <v>58792</v>
      </c>
      <c r="O45" s="13">
        <f t="shared" ref="O45:O50" si="20">N45/1000*20*0.577</f>
        <v>678.45968000000005</v>
      </c>
      <c r="P45" s="13">
        <f t="shared" si="17"/>
        <v>592.72523896560926</v>
      </c>
      <c r="Q45" s="65"/>
    </row>
    <row r="46" spans="1:17">
      <c r="A46" s="2" t="s">
        <v>7620</v>
      </c>
      <c r="B46" s="2" t="s">
        <v>7621</v>
      </c>
      <c r="C46" s="2" t="s">
        <v>6398</v>
      </c>
      <c r="D46" s="2" t="s">
        <v>7623</v>
      </c>
      <c r="E46" s="69">
        <v>1400100</v>
      </c>
      <c r="F46" s="2" t="s">
        <v>7342</v>
      </c>
      <c r="G46" s="2"/>
      <c r="H46" s="13">
        <v>22327</v>
      </c>
      <c r="I46" s="13">
        <f t="shared" si="18"/>
        <v>257.65357999999998</v>
      </c>
      <c r="J46" s="128">
        <f t="shared" si="15"/>
        <v>288.06918514500165</v>
      </c>
      <c r="K46" s="13">
        <v>22775</v>
      </c>
      <c r="L46" s="13">
        <f t="shared" si="19"/>
        <v>262.82349999999997</v>
      </c>
      <c r="M46" s="128">
        <f t="shared" si="16"/>
        <v>273.68052414998408</v>
      </c>
      <c r="N46" s="13">
        <v>24045</v>
      </c>
      <c r="O46" s="13">
        <f t="shared" si="20"/>
        <v>277.47930000000002</v>
      </c>
      <c r="P46" s="13">
        <f t="shared" si="17"/>
        <v>242.41526688882968</v>
      </c>
      <c r="Q46" s="65"/>
    </row>
    <row r="47" spans="1:17">
      <c r="A47" s="2" t="s">
        <v>7620</v>
      </c>
      <c r="B47" s="2" t="s">
        <v>7621</v>
      </c>
      <c r="C47" s="2" t="s">
        <v>6398</v>
      </c>
      <c r="D47" s="2" t="s">
        <v>7624</v>
      </c>
      <c r="E47" s="69">
        <v>1121020</v>
      </c>
      <c r="F47" s="2" t="s">
        <v>7343</v>
      </c>
      <c r="G47" s="2"/>
      <c r="H47" s="13">
        <v>45518</v>
      </c>
      <c r="I47" s="13">
        <f t="shared" si="18"/>
        <v>525.27771999999993</v>
      </c>
      <c r="J47" s="128">
        <f t="shared" si="15"/>
        <v>587.28593941999316</v>
      </c>
      <c r="K47" s="13">
        <v>52092</v>
      </c>
      <c r="L47" s="13">
        <f t="shared" si="19"/>
        <v>601.14167999999995</v>
      </c>
      <c r="M47" s="128">
        <f t="shared" si="16"/>
        <v>625.97435187797896</v>
      </c>
      <c r="N47" s="13">
        <v>50022</v>
      </c>
      <c r="O47" s="13">
        <f t="shared" si="20"/>
        <v>577.25387999999987</v>
      </c>
      <c r="P47" s="13">
        <f t="shared" si="17"/>
        <v>504.30844168488392</v>
      </c>
      <c r="Q47" s="65"/>
    </row>
    <row r="48" spans="1:17">
      <c r="A48" s="2" t="s">
        <v>7620</v>
      </c>
      <c r="B48" s="2" t="s">
        <v>7621</v>
      </c>
      <c r="C48" s="2" t="s">
        <v>6398</v>
      </c>
      <c r="D48" s="2" t="s">
        <v>7624</v>
      </c>
      <c r="E48" s="69" t="s">
        <v>7344</v>
      </c>
      <c r="F48" s="2" t="s">
        <v>7343</v>
      </c>
      <c r="G48" s="2"/>
      <c r="H48" s="13">
        <v>27041</v>
      </c>
      <c r="I48" s="13">
        <f t="shared" si="18"/>
        <v>312.05313999999998</v>
      </c>
      <c r="J48" s="128">
        <f t="shared" si="15"/>
        <v>348.89052875469122</v>
      </c>
      <c r="K48" s="13">
        <v>28703</v>
      </c>
      <c r="L48" s="13">
        <f t="shared" si="19"/>
        <v>331.23261999999994</v>
      </c>
      <c r="M48" s="128">
        <f t="shared" si="16"/>
        <v>344.91556903082295</v>
      </c>
      <c r="N48" s="13">
        <v>29387</v>
      </c>
      <c r="O48" s="13">
        <f t="shared" si="20"/>
        <v>339.12597999999997</v>
      </c>
      <c r="P48" s="13">
        <f t="shared" si="17"/>
        <v>296.27188388696345</v>
      </c>
      <c r="Q48" s="65"/>
    </row>
    <row r="49" spans="1:17">
      <c r="A49" s="2" t="s">
        <v>7620</v>
      </c>
      <c r="B49" s="2" t="s">
        <v>7621</v>
      </c>
      <c r="C49" s="2" t="s">
        <v>6398</v>
      </c>
      <c r="D49" s="2" t="s">
        <v>7575</v>
      </c>
      <c r="E49" s="69">
        <v>1963100</v>
      </c>
      <c r="F49" s="2" t="s">
        <v>6935</v>
      </c>
      <c r="G49" s="2"/>
      <c r="H49" s="13">
        <v>36475</v>
      </c>
      <c r="I49" s="13">
        <f t="shared" si="18"/>
        <v>420.92149999999998</v>
      </c>
      <c r="J49" s="128">
        <f t="shared" si="15"/>
        <v>470.61062964858405</v>
      </c>
      <c r="K49" s="13">
        <v>38396</v>
      </c>
      <c r="L49" s="13">
        <f t="shared" si="19"/>
        <v>443.08983999999998</v>
      </c>
      <c r="M49" s="128">
        <f t="shared" si="16"/>
        <v>461.39351944073718</v>
      </c>
      <c r="N49" s="13">
        <v>41307</v>
      </c>
      <c r="O49" s="13">
        <f t="shared" si="20"/>
        <v>476.68278000000004</v>
      </c>
      <c r="P49" s="13">
        <f t="shared" si="17"/>
        <v>416.44613971207679</v>
      </c>
      <c r="Q49" s="2" t="s">
        <v>7626</v>
      </c>
    </row>
    <row r="50" spans="1:17">
      <c r="A50" s="2" t="s">
        <v>7620</v>
      </c>
      <c r="B50" s="2" t="s">
        <v>7621</v>
      </c>
      <c r="C50" s="2" t="s">
        <v>6398</v>
      </c>
      <c r="D50" s="2" t="s">
        <v>7575</v>
      </c>
      <c r="E50" s="69">
        <v>1962002</v>
      </c>
      <c r="F50" s="2" t="s">
        <v>6935</v>
      </c>
      <c r="G50" s="2"/>
      <c r="H50" s="13">
        <v>66370</v>
      </c>
      <c r="I50" s="13">
        <f t="shared" si="18"/>
        <v>765.90980000000002</v>
      </c>
      <c r="J50" s="128">
        <f t="shared" si="15"/>
        <v>856.32426291368142</v>
      </c>
      <c r="K50" s="13">
        <v>72530</v>
      </c>
      <c r="L50" s="13">
        <f t="shared" si="19"/>
        <v>836.99619999999993</v>
      </c>
      <c r="M50" s="128">
        <f t="shared" si="16"/>
        <v>871.5718294884017</v>
      </c>
      <c r="N50" s="13">
        <v>79090</v>
      </c>
      <c r="O50" s="13">
        <f t="shared" si="20"/>
        <v>912.69860000000006</v>
      </c>
      <c r="P50" s="13">
        <f t="shared" si="17"/>
        <v>797.36425278592378</v>
      </c>
      <c r="Q50" s="2" t="s">
        <v>7626</v>
      </c>
    </row>
    <row r="51" spans="1:17" ht="13.5" thickBot="1">
      <c r="A51" s="56"/>
      <c r="B51" s="56"/>
      <c r="C51" s="132" t="s">
        <v>6377</v>
      </c>
      <c r="D51" s="56"/>
      <c r="E51" s="133"/>
      <c r="F51" s="56"/>
      <c r="G51" s="56"/>
      <c r="H51" s="105"/>
      <c r="I51" s="105">
        <f>SUM(I34:I50)</f>
        <v>84838.550599999988</v>
      </c>
      <c r="J51" s="105">
        <f>SUM(J34:J50)</f>
        <v>94853.609797407029</v>
      </c>
      <c r="K51" s="105"/>
      <c r="L51" s="105">
        <f>SUM(L34:L50)</f>
        <v>97644.710039999976</v>
      </c>
      <c r="M51" s="105">
        <f>SUM(M34:M50)</f>
        <v>101678.33327012391</v>
      </c>
      <c r="N51" s="105"/>
      <c r="O51" s="105">
        <f>SUM(O34:O50)</f>
        <v>98933.54340000001</v>
      </c>
      <c r="P51" s="105">
        <f>SUM(P34:P50)</f>
        <v>86431.677345187942</v>
      </c>
      <c r="Q51" s="56"/>
    </row>
    <row r="52" spans="1:17">
      <c r="A52" s="2"/>
      <c r="B52" s="2"/>
      <c r="C52" s="2"/>
      <c r="D52" s="2"/>
      <c r="E52" s="69"/>
      <c r="F52" s="2"/>
      <c r="G52" s="2"/>
      <c r="H52" s="13"/>
      <c r="I52" s="13"/>
      <c r="J52" s="13"/>
      <c r="K52" s="13"/>
      <c r="L52" s="13"/>
      <c r="M52" s="13"/>
      <c r="N52" s="13"/>
      <c r="O52" s="13"/>
      <c r="P52" s="13"/>
      <c r="Q52" s="2"/>
    </row>
    <row r="53" spans="1:17">
      <c r="A53" s="2" t="s">
        <v>7613</v>
      </c>
      <c r="B53" s="2" t="s">
        <v>7614</v>
      </c>
      <c r="C53" s="2" t="s">
        <v>6399</v>
      </c>
      <c r="D53" s="62" t="s">
        <v>7290</v>
      </c>
      <c r="E53" s="66">
        <v>111378402</v>
      </c>
      <c r="F53" s="2" t="s">
        <v>7291</v>
      </c>
      <c r="G53" s="2"/>
      <c r="H53" s="128">
        <v>0</v>
      </c>
      <c r="I53" s="13">
        <f>H53*20*0.577</f>
        <v>0</v>
      </c>
      <c r="J53" s="128">
        <f t="shared" ref="J53:J58" si="21">I53/2931*3277</f>
        <v>0</v>
      </c>
      <c r="K53" s="13">
        <v>16.7</v>
      </c>
      <c r="L53" s="13">
        <f>K53*20*0.577</f>
        <v>192.71799999999999</v>
      </c>
      <c r="M53" s="128">
        <f t="shared" ref="M53:M58" si="22">L53/3147*3277</f>
        <v>200.67902319669525</v>
      </c>
      <c r="N53" s="13">
        <v>39.4</v>
      </c>
      <c r="O53" s="13">
        <f>N53*20*0.577</f>
        <v>454.67599999999999</v>
      </c>
      <c r="P53" s="13">
        <f t="shared" ref="P53:P58" si="23">O53/3751*3277</f>
        <v>397.22027512663288</v>
      </c>
      <c r="Q53" s="2" t="s">
        <v>7283</v>
      </c>
    </row>
    <row r="54" spans="1:17">
      <c r="A54" s="2" t="s">
        <v>7613</v>
      </c>
      <c r="B54" s="2" t="s">
        <v>7614</v>
      </c>
      <c r="C54" s="2" t="s">
        <v>6399</v>
      </c>
      <c r="D54" s="62" t="s">
        <v>7292</v>
      </c>
      <c r="E54" s="66">
        <v>111387169</v>
      </c>
      <c r="F54" s="2" t="s">
        <v>6836</v>
      </c>
      <c r="G54" s="2"/>
      <c r="H54" s="128">
        <v>0</v>
      </c>
      <c r="I54" s="13">
        <f>H54*20*0.577</f>
        <v>0</v>
      </c>
      <c r="J54" s="128">
        <f t="shared" si="21"/>
        <v>0</v>
      </c>
      <c r="K54" s="13">
        <v>22.5</v>
      </c>
      <c r="L54" s="13">
        <f>K54*20*0.577</f>
        <v>259.64999999999998</v>
      </c>
      <c r="M54" s="128">
        <f t="shared" si="22"/>
        <v>270.37592945662533</v>
      </c>
      <c r="N54" s="13">
        <v>116.2</v>
      </c>
      <c r="O54" s="13">
        <f>N54*20*0.577</f>
        <v>1340.9479999999999</v>
      </c>
      <c r="P54" s="13">
        <f t="shared" si="23"/>
        <v>1171.4973596374298</v>
      </c>
      <c r="Q54" s="2" t="s">
        <v>7283</v>
      </c>
    </row>
    <row r="55" spans="1:17">
      <c r="A55" s="2" t="s">
        <v>7613</v>
      </c>
      <c r="B55" s="2" t="s">
        <v>7614</v>
      </c>
      <c r="C55" s="2" t="s">
        <v>6399</v>
      </c>
      <c r="D55" s="2" t="s">
        <v>7307</v>
      </c>
      <c r="E55" s="66">
        <v>105151831</v>
      </c>
      <c r="F55" s="2" t="s">
        <v>6793</v>
      </c>
      <c r="G55" s="2"/>
      <c r="H55" s="13">
        <v>39.299999999999997</v>
      </c>
      <c r="I55" s="13">
        <f>H55*20*0.577</f>
        <v>453.52199999999999</v>
      </c>
      <c r="J55" s="128">
        <f t="shared" si="21"/>
        <v>507.05956806550665</v>
      </c>
      <c r="K55" s="13">
        <v>34.6</v>
      </c>
      <c r="L55" s="13">
        <f>K55*20*0.577</f>
        <v>399.28399999999999</v>
      </c>
      <c r="M55" s="128">
        <f t="shared" si="22"/>
        <v>415.77809596441057</v>
      </c>
      <c r="N55" s="13">
        <v>38.4</v>
      </c>
      <c r="O55" s="13">
        <f>N55*20*0.577</f>
        <v>443.13599999999997</v>
      </c>
      <c r="P55" s="13">
        <f t="shared" si="23"/>
        <v>387.13854225539853</v>
      </c>
      <c r="Q55" s="2"/>
    </row>
    <row r="56" spans="1:17">
      <c r="A56" s="2" t="s">
        <v>7613</v>
      </c>
      <c r="B56" s="2" t="s">
        <v>7614</v>
      </c>
      <c r="C56" s="2" t="s">
        <v>6399</v>
      </c>
      <c r="D56" s="2" t="s">
        <v>7321</v>
      </c>
      <c r="E56" s="66">
        <v>112390178</v>
      </c>
      <c r="F56" s="2" t="s">
        <v>7086</v>
      </c>
      <c r="G56" s="2"/>
      <c r="H56" s="13">
        <v>0</v>
      </c>
      <c r="I56" s="13">
        <f>H56*20*0.577</f>
        <v>0</v>
      </c>
      <c r="J56" s="128">
        <f t="shared" si="21"/>
        <v>0</v>
      </c>
      <c r="K56" s="13">
        <v>0</v>
      </c>
      <c r="L56" s="13">
        <f>K56*20*0.577</f>
        <v>0</v>
      </c>
      <c r="M56" s="128">
        <f t="shared" si="22"/>
        <v>0</v>
      </c>
      <c r="N56" s="13">
        <v>37.299999999999997</v>
      </c>
      <c r="O56" s="13">
        <f>N56*20*0.577</f>
        <v>430.44199999999995</v>
      </c>
      <c r="P56" s="13">
        <f t="shared" si="23"/>
        <v>376.04863609704074</v>
      </c>
      <c r="Q56" s="2" t="s">
        <v>7322</v>
      </c>
    </row>
    <row r="57" spans="1:17">
      <c r="A57" s="2" t="s">
        <v>7620</v>
      </c>
      <c r="B57" s="2" t="s">
        <v>7621</v>
      </c>
      <c r="C57" s="2" t="s">
        <v>6399</v>
      </c>
      <c r="D57" s="2" t="s">
        <v>7575</v>
      </c>
      <c r="E57" s="69">
        <v>1391000</v>
      </c>
      <c r="F57" s="2" t="s">
        <v>6516</v>
      </c>
      <c r="G57" s="2"/>
      <c r="H57" s="13">
        <v>12502</v>
      </c>
      <c r="I57" s="13">
        <f>H57/1000*20*0.577</f>
        <v>144.27307999999999</v>
      </c>
      <c r="J57" s="128">
        <f t="shared" si="21"/>
        <v>161.30429312862503</v>
      </c>
      <c r="K57" s="13">
        <v>12856</v>
      </c>
      <c r="L57" s="13">
        <f>K57/1000*20*0.577</f>
        <v>148.35824</v>
      </c>
      <c r="M57" s="128">
        <f t="shared" si="22"/>
        <v>154.48679773752778</v>
      </c>
      <c r="N57" s="13">
        <v>13096</v>
      </c>
      <c r="O57" s="13">
        <f>N57/1000*20*0.577</f>
        <v>151.12783999999999</v>
      </c>
      <c r="P57" s="13">
        <f t="shared" si="23"/>
        <v>132.03037368168489</v>
      </c>
      <c r="Q57" s="2" t="s">
        <v>7579</v>
      </c>
    </row>
    <row r="58" spans="1:17">
      <c r="A58" s="2" t="s">
        <v>7280</v>
      </c>
      <c r="B58" s="2" t="s">
        <v>7612</v>
      </c>
      <c r="C58" s="2" t="s">
        <v>5424</v>
      </c>
      <c r="D58" s="62" t="s">
        <v>7585</v>
      </c>
      <c r="E58" s="63" t="s">
        <v>7200</v>
      </c>
      <c r="F58" s="63" t="s">
        <v>7201</v>
      </c>
      <c r="G58" s="64">
        <v>24</v>
      </c>
      <c r="H58" s="128">
        <v>187.27</v>
      </c>
      <c r="I58" s="128">
        <f>H58*53.803</f>
        <v>10075.687809999999</v>
      </c>
      <c r="J58" s="128">
        <f t="shared" si="21"/>
        <v>11265.107114762879</v>
      </c>
      <c r="K58" s="128">
        <v>198.96</v>
      </c>
      <c r="L58" s="128">
        <f>K58*53.803</f>
        <v>10704.64488</v>
      </c>
      <c r="M58" s="128">
        <f t="shared" si="22"/>
        <v>11146.845018036225</v>
      </c>
      <c r="N58" s="128">
        <v>198.96</v>
      </c>
      <c r="O58" s="13">
        <f>N58*53.803</f>
        <v>10704.64488</v>
      </c>
      <c r="P58" s="13">
        <f t="shared" si="23"/>
        <v>9351.9384888723016</v>
      </c>
      <c r="Q58" s="2" t="s">
        <v>7579</v>
      </c>
    </row>
    <row r="59" spans="1:17" ht="13.5" thickBot="1">
      <c r="A59" s="56"/>
      <c r="B59" s="56"/>
      <c r="C59" s="132" t="s">
        <v>6963</v>
      </c>
      <c r="D59" s="56"/>
      <c r="E59" s="133"/>
      <c r="F59" s="56"/>
      <c r="G59" s="56"/>
      <c r="H59" s="105"/>
      <c r="I59" s="105">
        <f>SUM(I53:I58)</f>
        <v>10673.482889999999</v>
      </c>
      <c r="J59" s="105">
        <f>SUM(J53:J58)</f>
        <v>11933.470975957011</v>
      </c>
      <c r="K59" s="105"/>
      <c r="L59" s="105">
        <f>SUM(L53:L58)</f>
        <v>11704.655119999999</v>
      </c>
      <c r="M59" s="105">
        <f>SUM(M53:M58)</f>
        <v>12188.164864391485</v>
      </c>
      <c r="N59" s="105"/>
      <c r="O59" s="105">
        <f>SUM(O53:O58)</f>
        <v>13524.97472</v>
      </c>
      <c r="P59" s="105">
        <f>SUM(P53:P58)</f>
        <v>11815.873675670489</v>
      </c>
      <c r="Q59" s="56"/>
    </row>
    <row r="60" spans="1:17">
      <c r="A60" s="2"/>
      <c r="B60" s="2"/>
      <c r="C60" s="2"/>
      <c r="D60" s="62"/>
      <c r="E60" s="63"/>
      <c r="F60" s="63"/>
      <c r="G60" s="64"/>
      <c r="H60" s="128"/>
      <c r="I60" s="128"/>
      <c r="J60" s="128"/>
      <c r="K60" s="128"/>
      <c r="L60" s="128"/>
      <c r="M60" s="128"/>
      <c r="N60" s="128"/>
      <c r="O60" s="13"/>
      <c r="P60" s="13"/>
      <c r="Q60" s="2"/>
    </row>
    <row r="61" spans="1:17">
      <c r="A61" s="2" t="s">
        <v>7280</v>
      </c>
      <c r="B61" s="2" t="s">
        <v>7612</v>
      </c>
      <c r="C61" s="2" t="s">
        <v>6401</v>
      </c>
      <c r="D61" s="2" t="s">
        <v>7586</v>
      </c>
      <c r="E61" s="63" t="s">
        <v>7191</v>
      </c>
      <c r="F61" s="63" t="s">
        <v>7192</v>
      </c>
      <c r="G61" s="64">
        <v>22</v>
      </c>
      <c r="H61" s="128">
        <v>41.64</v>
      </c>
      <c r="I61" s="128">
        <f>H61*53.803</f>
        <v>2240.3569199999997</v>
      </c>
      <c r="J61" s="128">
        <f>I61/2931*3277</f>
        <v>2504.8275765404296</v>
      </c>
      <c r="K61" s="128">
        <v>43.13</v>
      </c>
      <c r="L61" s="128">
        <f>K61*53.803</f>
        <v>2320.5233899999998</v>
      </c>
      <c r="M61" s="128">
        <f>L61/3147*3277</f>
        <v>2416.3823161836667</v>
      </c>
      <c r="N61" s="128">
        <v>43.13</v>
      </c>
      <c r="O61" s="13">
        <f>N61*53.803</f>
        <v>2320.5233899999998</v>
      </c>
      <c r="P61" s="13">
        <f>O61/3751*3277</f>
        <v>2027.2874297600638</v>
      </c>
      <c r="Q61" s="2" t="s">
        <v>7579</v>
      </c>
    </row>
    <row r="62" spans="1:17">
      <c r="A62" s="2" t="s">
        <v>7280</v>
      </c>
      <c r="B62" s="2" t="s">
        <v>7612</v>
      </c>
      <c r="C62" s="2" t="s">
        <v>6401</v>
      </c>
      <c r="D62" s="62" t="s">
        <v>7586</v>
      </c>
      <c r="E62" s="63" t="s">
        <v>7191</v>
      </c>
      <c r="F62" s="63" t="s">
        <v>7239</v>
      </c>
      <c r="G62" s="64">
        <v>2</v>
      </c>
      <c r="H62" s="128">
        <v>226.38</v>
      </c>
      <c r="I62" s="128">
        <f>H62*53.803</f>
        <v>12179.923139999999</v>
      </c>
      <c r="J62" s="128">
        <f t="shared" ref="J62:J70" si="24">I62/2931*3277</f>
        <v>13617.744158915046</v>
      </c>
      <c r="K62" s="128">
        <v>234</v>
      </c>
      <c r="L62" s="128">
        <f>K62*53.803</f>
        <v>12589.902</v>
      </c>
      <c r="M62" s="128">
        <f t="shared" ref="M62:M70" si="25">L62/3147*3277</f>
        <v>13109.980570066731</v>
      </c>
      <c r="N62" s="128">
        <v>234</v>
      </c>
      <c r="O62" s="13">
        <f>N62*53.803</f>
        <v>12589.902</v>
      </c>
      <c r="P62" s="13">
        <f t="shared" ref="P62:P70" si="26">O62/3751*3277</f>
        <v>10998.962637696613</v>
      </c>
      <c r="Q62" s="2" t="s">
        <v>7579</v>
      </c>
    </row>
    <row r="63" spans="1:17">
      <c r="A63" s="2" t="s">
        <v>7280</v>
      </c>
      <c r="B63" s="2" t="s">
        <v>7612</v>
      </c>
      <c r="C63" s="2" t="s">
        <v>6401</v>
      </c>
      <c r="D63" s="62" t="s">
        <v>7588</v>
      </c>
      <c r="E63" s="63" t="s">
        <v>7234</v>
      </c>
      <c r="F63" s="63" t="s">
        <v>6926</v>
      </c>
      <c r="G63" s="64">
        <v>1</v>
      </c>
      <c r="H63" s="128">
        <v>983.7</v>
      </c>
      <c r="I63" s="128">
        <f>H63*53.803</f>
        <v>52926.011100000003</v>
      </c>
      <c r="J63" s="128">
        <f t="shared" si="24"/>
        <v>59173.844549539412</v>
      </c>
      <c r="K63" s="128">
        <v>1027</v>
      </c>
      <c r="L63" s="128">
        <f>K63*53.803</f>
        <v>55255.680999999997</v>
      </c>
      <c r="M63" s="128">
        <f t="shared" si="25"/>
        <v>57538.248057515091</v>
      </c>
      <c r="N63" s="128">
        <v>1027</v>
      </c>
      <c r="O63" s="13">
        <f>N63*53.803</f>
        <v>55255.680999999997</v>
      </c>
      <c r="P63" s="13">
        <f t="shared" si="26"/>
        <v>48273.22490989069</v>
      </c>
      <c r="Q63" s="65"/>
    </row>
    <row r="64" spans="1:17">
      <c r="A64" s="2" t="s">
        <v>7280</v>
      </c>
      <c r="B64" s="2" t="s">
        <v>7612</v>
      </c>
      <c r="C64" s="2" t="s">
        <v>6401</v>
      </c>
      <c r="D64" s="62" t="s">
        <v>7586</v>
      </c>
      <c r="E64" s="63" t="s">
        <v>7204</v>
      </c>
      <c r="F64" s="63" t="s">
        <v>6472</v>
      </c>
      <c r="G64" s="64">
        <v>6</v>
      </c>
      <c r="H64" s="128">
        <v>565.29999999999995</v>
      </c>
      <c r="I64" s="128">
        <f>H64*53.803</f>
        <v>30414.835899999995</v>
      </c>
      <c r="J64" s="128">
        <f t="shared" si="24"/>
        <v>34005.260062879555</v>
      </c>
      <c r="K64" s="128">
        <v>752.4</v>
      </c>
      <c r="L64" s="128">
        <f>K64*53.803</f>
        <v>40481.377199999995</v>
      </c>
      <c r="M64" s="128">
        <f t="shared" si="25"/>
        <v>42153.629832983788</v>
      </c>
      <c r="N64" s="128">
        <v>752.4</v>
      </c>
      <c r="O64" s="13">
        <f>N64*53.803</f>
        <v>40481.377199999995</v>
      </c>
      <c r="P64" s="13">
        <f t="shared" si="26"/>
        <v>35365.895250439884</v>
      </c>
      <c r="Q64" s="2" t="s">
        <v>7579</v>
      </c>
    </row>
    <row r="65" spans="1:17">
      <c r="A65" s="2" t="s">
        <v>7280</v>
      </c>
      <c r="B65" s="2" t="s">
        <v>7612</v>
      </c>
      <c r="C65" s="2" t="s">
        <v>6401</v>
      </c>
      <c r="D65" s="62" t="s">
        <v>7586</v>
      </c>
      <c r="E65" s="63" t="s">
        <v>7204</v>
      </c>
      <c r="F65" s="63" t="s">
        <v>7221</v>
      </c>
      <c r="G65" s="64">
        <v>32</v>
      </c>
      <c r="H65" s="128">
        <v>223.1</v>
      </c>
      <c r="I65" s="128">
        <f>H65*53.803</f>
        <v>12003.449299999998</v>
      </c>
      <c r="J65" s="128">
        <f t="shared" si="24"/>
        <v>13420.437856055951</v>
      </c>
      <c r="K65" s="128">
        <v>245.82</v>
      </c>
      <c r="L65" s="128">
        <f>K65*53.803</f>
        <v>13225.853459999998</v>
      </c>
      <c r="M65" s="128">
        <f t="shared" si="25"/>
        <v>13772.202665529074</v>
      </c>
      <c r="N65" s="128">
        <v>245.82</v>
      </c>
      <c r="O65" s="13">
        <f>N65*53.803</f>
        <v>13225.853459999998</v>
      </c>
      <c r="P65" s="13">
        <f t="shared" si="26"/>
        <v>11554.551263241801</v>
      </c>
      <c r="Q65" s="2" t="s">
        <v>7579</v>
      </c>
    </row>
    <row r="66" spans="1:17">
      <c r="A66" s="2" t="s">
        <v>7613</v>
      </c>
      <c r="B66" s="2" t="s">
        <v>7614</v>
      </c>
      <c r="C66" s="2" t="s">
        <v>6401</v>
      </c>
      <c r="D66" s="62" t="s">
        <v>7304</v>
      </c>
      <c r="E66" s="66">
        <v>111389528</v>
      </c>
      <c r="F66" s="2" t="s">
        <v>6841</v>
      </c>
      <c r="G66" s="2"/>
      <c r="H66" s="128">
        <v>0</v>
      </c>
      <c r="I66" s="13">
        <f>H66*20*0.577</f>
        <v>0</v>
      </c>
      <c r="J66" s="128">
        <f t="shared" si="24"/>
        <v>0</v>
      </c>
      <c r="K66" s="13">
        <v>0</v>
      </c>
      <c r="L66" s="13">
        <f>K66*20*0.577</f>
        <v>0</v>
      </c>
      <c r="M66" s="128">
        <f t="shared" si="25"/>
        <v>0</v>
      </c>
      <c r="N66" s="13">
        <v>22.2</v>
      </c>
      <c r="O66" s="13">
        <f>N66*20*0.577</f>
        <v>256.18799999999999</v>
      </c>
      <c r="P66" s="13">
        <f t="shared" si="26"/>
        <v>223.81446974140229</v>
      </c>
      <c r="Q66" s="2" t="s">
        <v>7305</v>
      </c>
    </row>
    <row r="67" spans="1:17">
      <c r="A67" s="2" t="s">
        <v>7613</v>
      </c>
      <c r="B67" s="2" t="s">
        <v>7614</v>
      </c>
      <c r="C67" s="2" t="s">
        <v>6401</v>
      </c>
      <c r="D67" s="2" t="s">
        <v>7338</v>
      </c>
      <c r="E67" s="66">
        <v>103292397</v>
      </c>
      <c r="F67" s="2" t="s">
        <v>7339</v>
      </c>
      <c r="G67" s="2"/>
      <c r="H67" s="13">
        <v>21.8</v>
      </c>
      <c r="I67" s="13">
        <f>H67*20*0.577</f>
        <v>251.57199999999997</v>
      </c>
      <c r="J67" s="128">
        <f t="shared" si="24"/>
        <v>281.26968406687132</v>
      </c>
      <c r="K67" s="13">
        <v>20.8</v>
      </c>
      <c r="L67" s="13">
        <f>K67*20*0.577</f>
        <v>240.03199999999998</v>
      </c>
      <c r="M67" s="128">
        <f t="shared" si="25"/>
        <v>249.94752589768029</v>
      </c>
      <c r="N67" s="13">
        <v>23</v>
      </c>
      <c r="O67" s="13">
        <f>N67*20*0.577</f>
        <v>265.41999999999996</v>
      </c>
      <c r="P67" s="13">
        <f t="shared" si="26"/>
        <v>231.87985603838973</v>
      </c>
      <c r="Q67" s="2"/>
    </row>
    <row r="68" spans="1:17">
      <c r="A68" s="2" t="s">
        <v>7620</v>
      </c>
      <c r="B68" s="2" t="s">
        <v>7621</v>
      </c>
      <c r="C68" s="2" t="s">
        <v>6401</v>
      </c>
      <c r="D68" s="2" t="s">
        <v>7575</v>
      </c>
      <c r="E68" s="69">
        <v>1242700</v>
      </c>
      <c r="F68" s="2" t="s">
        <v>7357</v>
      </c>
      <c r="G68" s="2"/>
      <c r="H68" s="13">
        <v>33560</v>
      </c>
      <c r="I68" s="13">
        <f>H68/1000*20*0.577</f>
        <v>387.2824</v>
      </c>
      <c r="J68" s="128">
        <f t="shared" si="24"/>
        <v>433.00048611395425</v>
      </c>
      <c r="K68" s="13">
        <v>39040</v>
      </c>
      <c r="L68" s="13">
        <f>K68/1000*20*0.577</f>
        <v>450.52159999999992</v>
      </c>
      <c r="M68" s="128">
        <f t="shared" si="25"/>
        <v>469.13227937718455</v>
      </c>
      <c r="N68" s="13">
        <v>60730</v>
      </c>
      <c r="O68" s="13">
        <f>N68/1000*20*0.577</f>
        <v>700.82419999999991</v>
      </c>
      <c r="P68" s="13">
        <f t="shared" si="26"/>
        <v>612.26363727006117</v>
      </c>
      <c r="Q68" s="2" t="s">
        <v>7579</v>
      </c>
    </row>
    <row r="69" spans="1:17">
      <c r="A69" s="2" t="s">
        <v>7620</v>
      </c>
      <c r="B69" s="2" t="s">
        <v>7621</v>
      </c>
      <c r="C69" s="2" t="s">
        <v>6401</v>
      </c>
      <c r="D69" s="2" t="s">
        <v>7575</v>
      </c>
      <c r="E69" s="69">
        <v>1512800</v>
      </c>
      <c r="F69" s="2" t="s">
        <v>6534</v>
      </c>
      <c r="G69" s="2"/>
      <c r="H69" s="13">
        <v>19535</v>
      </c>
      <c r="I69" s="13">
        <f>H69/1000*20*0.577</f>
        <v>225.43389999999997</v>
      </c>
      <c r="J69" s="128">
        <f t="shared" si="24"/>
        <v>252.04602193790512</v>
      </c>
      <c r="K69" s="13">
        <v>20848</v>
      </c>
      <c r="L69" s="13">
        <f>K69/1000*20*0.577</f>
        <v>240.58591999999996</v>
      </c>
      <c r="M69" s="128">
        <f t="shared" si="25"/>
        <v>250.5243278805211</v>
      </c>
      <c r="N69" s="13">
        <v>23824</v>
      </c>
      <c r="O69" s="13">
        <f>N69/1000*20*0.577</f>
        <v>274.92896000000002</v>
      </c>
      <c r="P69" s="13">
        <f t="shared" si="26"/>
        <v>240.18720392428685</v>
      </c>
      <c r="Q69" s="2" t="s">
        <v>7579</v>
      </c>
    </row>
    <row r="70" spans="1:17">
      <c r="A70" s="2" t="s">
        <v>7620</v>
      </c>
      <c r="B70" s="2" t="s">
        <v>7621</v>
      </c>
      <c r="C70" s="2" t="s">
        <v>6401</v>
      </c>
      <c r="D70" s="2" t="s">
        <v>7575</v>
      </c>
      <c r="E70" s="69">
        <v>1501800</v>
      </c>
      <c r="F70" s="2" t="s">
        <v>6528</v>
      </c>
      <c r="G70" s="2"/>
      <c r="H70" s="13">
        <v>91170</v>
      </c>
      <c r="I70" s="13">
        <f>H70/1000*20*0.577</f>
        <v>1052.1017999999999</v>
      </c>
      <c r="J70" s="128">
        <f t="shared" si="24"/>
        <v>1176.3007842374616</v>
      </c>
      <c r="K70" s="13">
        <v>83790</v>
      </c>
      <c r="L70" s="13">
        <f>K70/1000*20*0.577</f>
        <v>966.9366</v>
      </c>
      <c r="M70" s="128">
        <f t="shared" si="25"/>
        <v>1006.8799612964729</v>
      </c>
      <c r="N70" s="13">
        <v>93450</v>
      </c>
      <c r="O70" s="13">
        <f>N70/1000*20*0.577</f>
        <v>1078.413</v>
      </c>
      <c r="P70" s="13">
        <f t="shared" si="26"/>
        <v>942.13793681684899</v>
      </c>
      <c r="Q70" s="2" t="s">
        <v>7579</v>
      </c>
    </row>
    <row r="71" spans="1:17" ht="13.5" thickBot="1">
      <c r="A71" s="56"/>
      <c r="B71" s="56"/>
      <c r="C71" s="132" t="s">
        <v>6379</v>
      </c>
      <c r="D71" s="56"/>
      <c r="E71" s="133"/>
      <c r="F71" s="56"/>
      <c r="G71" s="56"/>
      <c r="H71" s="105"/>
      <c r="I71" s="105">
        <f>SUM(I61:I70)</f>
        <v>111680.96646</v>
      </c>
      <c r="J71" s="105">
        <f>SUM(J61:J70)</f>
        <v>124864.7311802866</v>
      </c>
      <c r="K71" s="105"/>
      <c r="L71" s="105">
        <f>SUM(L61:L70)</f>
        <v>125771.41316999999</v>
      </c>
      <c r="M71" s="105">
        <f>SUM(M61:M70)</f>
        <v>130966.92753673022</v>
      </c>
      <c r="N71" s="105"/>
      <c r="O71" s="105">
        <f>SUM(O61:O70)</f>
        <v>126449.11120999999</v>
      </c>
      <c r="P71" s="105">
        <f>SUM(P61:P70)</f>
        <v>110470.20459482002</v>
      </c>
      <c r="Q71" s="56"/>
    </row>
    <row r="72" spans="1:17">
      <c r="A72" s="2"/>
      <c r="B72" s="2"/>
      <c r="C72" s="2"/>
      <c r="D72" s="2"/>
      <c r="E72" s="69"/>
      <c r="F72" s="2"/>
      <c r="G72" s="2"/>
      <c r="H72" s="13"/>
      <c r="I72" s="13"/>
      <c r="J72" s="13"/>
      <c r="K72" s="13"/>
      <c r="L72" s="13"/>
      <c r="M72" s="13"/>
      <c r="N72" s="13"/>
      <c r="O72" s="13"/>
      <c r="P72" s="13"/>
      <c r="Q72" s="2"/>
    </row>
    <row r="73" spans="1:17">
      <c r="A73" s="2" t="s">
        <v>7280</v>
      </c>
      <c r="B73" s="2" t="s">
        <v>7612</v>
      </c>
      <c r="C73" s="2" t="s">
        <v>6397</v>
      </c>
      <c r="D73" s="62" t="s">
        <v>7598</v>
      </c>
      <c r="E73" s="63" t="s">
        <v>7247</v>
      </c>
      <c r="F73" s="63" t="s">
        <v>7248</v>
      </c>
      <c r="G73" s="64">
        <v>5</v>
      </c>
      <c r="H73" s="128">
        <v>3416.7</v>
      </c>
      <c r="I73" s="128">
        <f>H73*53.803</f>
        <v>183828.71009999997</v>
      </c>
      <c r="J73" s="128">
        <f>I73/2931*3277</f>
        <v>205529.40395690888</v>
      </c>
      <c r="K73" s="128">
        <v>3864.9</v>
      </c>
      <c r="L73" s="128">
        <f>K73*53.803</f>
        <v>207943.21469999998</v>
      </c>
      <c r="M73" s="128">
        <f>L73/3147*3277</f>
        <v>216533.17908226882</v>
      </c>
      <c r="N73" s="128">
        <v>3864.9</v>
      </c>
      <c r="O73" s="13">
        <f>N73*53.803</f>
        <v>207943.21469999998</v>
      </c>
      <c r="P73" s="13">
        <f>O73/3751*3277</f>
        <v>181666.19956595573</v>
      </c>
      <c r="Q73" s="65"/>
    </row>
    <row r="74" spans="1:17">
      <c r="A74" s="2" t="s">
        <v>7280</v>
      </c>
      <c r="B74" s="2" t="s">
        <v>7612</v>
      </c>
      <c r="C74" s="2" t="s">
        <v>6397</v>
      </c>
      <c r="D74" s="62" t="s">
        <v>7599</v>
      </c>
      <c r="E74" s="63" t="s">
        <v>7235</v>
      </c>
      <c r="F74" s="63" t="s">
        <v>6926</v>
      </c>
      <c r="G74" s="64">
        <v>31</v>
      </c>
      <c r="H74" s="128">
        <v>1973.1</v>
      </c>
      <c r="I74" s="128">
        <f>H74*53.803</f>
        <v>106158.69929999999</v>
      </c>
      <c r="J74" s="128">
        <f t="shared" ref="J74:J85" si="27">I74/2931*3277</f>
        <v>118690.56895465709</v>
      </c>
      <c r="K74" s="128">
        <v>2255.6</v>
      </c>
      <c r="L74" s="128">
        <f>K74*53.803</f>
        <v>121358.04679999998</v>
      </c>
      <c r="M74" s="128">
        <f t="shared" ref="M74:M86" si="28">L74/3147*3277</f>
        <v>126371.24860616458</v>
      </c>
      <c r="N74" s="128">
        <v>2255.6</v>
      </c>
      <c r="O74" s="13">
        <f>N74*53.803</f>
        <v>121358.04679999998</v>
      </c>
      <c r="P74" s="13">
        <f t="shared" ref="P74:P86" si="29">O74/3751*3277</f>
        <v>106022.47916918155</v>
      </c>
      <c r="Q74" s="65"/>
    </row>
    <row r="75" spans="1:17">
      <c r="A75" s="2" t="s">
        <v>7280</v>
      </c>
      <c r="B75" s="2" t="s">
        <v>7612</v>
      </c>
      <c r="C75" s="2" t="s">
        <v>6397</v>
      </c>
      <c r="D75" s="62" t="s">
        <v>7599</v>
      </c>
      <c r="E75" s="63" t="s">
        <v>7235</v>
      </c>
      <c r="F75" s="63" t="s">
        <v>6926</v>
      </c>
      <c r="G75" s="64">
        <v>31</v>
      </c>
      <c r="H75" s="128">
        <v>962.8</v>
      </c>
      <c r="I75" s="128">
        <f>H75*53.803</f>
        <v>51801.528399999996</v>
      </c>
      <c r="J75" s="128">
        <f t="shared" si="27"/>
        <v>57916.618412418968</v>
      </c>
      <c r="K75" s="128">
        <v>1023</v>
      </c>
      <c r="L75" s="128">
        <f>K75*53.803</f>
        <v>55040.468999999997</v>
      </c>
      <c r="M75" s="128">
        <f t="shared" si="28"/>
        <v>57314.145825548141</v>
      </c>
      <c r="N75" s="128">
        <v>1023</v>
      </c>
      <c r="O75" s="13">
        <f>N75*53.803</f>
        <v>55040.468999999997</v>
      </c>
      <c r="P75" s="13">
        <f t="shared" si="29"/>
        <v>48085.208454545456</v>
      </c>
      <c r="Q75" s="65"/>
    </row>
    <row r="76" spans="1:17">
      <c r="A76" s="2" t="s">
        <v>7280</v>
      </c>
      <c r="B76" s="2" t="s">
        <v>7612</v>
      </c>
      <c r="C76" s="2" t="s">
        <v>6397</v>
      </c>
      <c r="D76" s="62" t="s">
        <v>7600</v>
      </c>
      <c r="E76" s="63" t="s">
        <v>7227</v>
      </c>
      <c r="F76" s="63" t="s">
        <v>7226</v>
      </c>
      <c r="G76" s="64">
        <v>12</v>
      </c>
      <c r="H76" s="128">
        <v>3219</v>
      </c>
      <c r="I76" s="128">
        <f>H76*53.803</f>
        <v>173191.85699999999</v>
      </c>
      <c r="J76" s="128">
        <f t="shared" si="27"/>
        <v>193636.88686079835</v>
      </c>
      <c r="K76" s="128">
        <v>3402.6</v>
      </c>
      <c r="L76" s="128">
        <f>K76*53.803</f>
        <v>183070.08779999998</v>
      </c>
      <c r="M76" s="128">
        <f t="shared" si="28"/>
        <v>190632.56362268826</v>
      </c>
      <c r="N76" s="128">
        <v>3402.6</v>
      </c>
      <c r="O76" s="13">
        <f>N76*53.803</f>
        <v>183070.08779999998</v>
      </c>
      <c r="P76" s="13">
        <f t="shared" si="29"/>
        <v>159936.19773942948</v>
      </c>
      <c r="Q76" s="65"/>
    </row>
    <row r="77" spans="1:17">
      <c r="A77" s="2" t="s">
        <v>7613</v>
      </c>
      <c r="B77" s="2" t="s">
        <v>7614</v>
      </c>
      <c r="C77" s="2" t="s">
        <v>6397</v>
      </c>
      <c r="D77" s="62" t="s">
        <v>7284</v>
      </c>
      <c r="E77" s="66">
        <v>111378461</v>
      </c>
      <c r="F77" s="2" t="s">
        <v>7285</v>
      </c>
      <c r="G77" s="2"/>
      <c r="H77" s="128">
        <v>0</v>
      </c>
      <c r="I77" s="13">
        <f t="shared" ref="I77:I83" si="30">H77*20*0.577</f>
        <v>0</v>
      </c>
      <c r="J77" s="128">
        <f t="shared" si="27"/>
        <v>0</v>
      </c>
      <c r="K77" s="13">
        <v>130</v>
      </c>
      <c r="L77" s="13">
        <f t="shared" ref="L77:L83" si="31">K77*20*0.577</f>
        <v>1500.1999999999998</v>
      </c>
      <c r="M77" s="128">
        <f t="shared" si="28"/>
        <v>1562.172036860502</v>
      </c>
      <c r="N77" s="13">
        <v>327</v>
      </c>
      <c r="O77" s="13">
        <f t="shared" ref="O77:O83" si="32">N77*20*0.577</f>
        <v>3773.58</v>
      </c>
      <c r="P77" s="13">
        <f t="shared" si="29"/>
        <v>3296.7266488936284</v>
      </c>
      <c r="Q77" s="2" t="s">
        <v>7283</v>
      </c>
    </row>
    <row r="78" spans="1:17">
      <c r="A78" s="2" t="s">
        <v>7613</v>
      </c>
      <c r="B78" s="2" t="s">
        <v>7614</v>
      </c>
      <c r="C78" s="2" t="s">
        <v>6397</v>
      </c>
      <c r="D78" s="62" t="s">
        <v>7284</v>
      </c>
      <c r="E78" s="66">
        <v>111378429</v>
      </c>
      <c r="F78" s="2" t="s">
        <v>7286</v>
      </c>
      <c r="G78" s="2"/>
      <c r="H78" s="128">
        <v>0</v>
      </c>
      <c r="I78" s="13">
        <f t="shared" si="30"/>
        <v>0</v>
      </c>
      <c r="J78" s="128">
        <f t="shared" si="27"/>
        <v>0</v>
      </c>
      <c r="K78" s="13">
        <v>85</v>
      </c>
      <c r="L78" s="13">
        <f t="shared" si="31"/>
        <v>980.9</v>
      </c>
      <c r="M78" s="128">
        <f t="shared" si="28"/>
        <v>1021.4201779472512</v>
      </c>
      <c r="N78" s="13">
        <v>88</v>
      </c>
      <c r="O78" s="13">
        <f t="shared" si="32"/>
        <v>1015.52</v>
      </c>
      <c r="P78" s="13">
        <f t="shared" si="29"/>
        <v>887.19249266862175</v>
      </c>
      <c r="Q78" s="2" t="s">
        <v>7283</v>
      </c>
    </row>
    <row r="79" spans="1:17">
      <c r="A79" s="2" t="s">
        <v>7613</v>
      </c>
      <c r="B79" s="2" t="s">
        <v>7614</v>
      </c>
      <c r="C79" s="2" t="s">
        <v>6397</v>
      </c>
      <c r="D79" s="62" t="s">
        <v>7284</v>
      </c>
      <c r="E79" s="66">
        <v>111378399</v>
      </c>
      <c r="F79" s="2" t="s">
        <v>7287</v>
      </c>
      <c r="G79" s="2"/>
      <c r="H79" s="128">
        <v>0</v>
      </c>
      <c r="I79" s="13">
        <f t="shared" si="30"/>
        <v>0</v>
      </c>
      <c r="J79" s="128">
        <f t="shared" si="27"/>
        <v>0</v>
      </c>
      <c r="K79" s="13">
        <v>12.8</v>
      </c>
      <c r="L79" s="13">
        <f t="shared" si="31"/>
        <v>147.71199999999999</v>
      </c>
      <c r="M79" s="128">
        <f t="shared" si="28"/>
        <v>153.81386209088021</v>
      </c>
      <c r="N79" s="13">
        <v>39.5</v>
      </c>
      <c r="O79" s="13">
        <f t="shared" si="32"/>
        <v>455.83</v>
      </c>
      <c r="P79" s="13">
        <f t="shared" si="29"/>
        <v>398.22844841375633</v>
      </c>
      <c r="Q79" s="2" t="s">
        <v>7283</v>
      </c>
    </row>
    <row r="80" spans="1:17">
      <c r="A80" s="2" t="s">
        <v>7613</v>
      </c>
      <c r="B80" s="2" t="s">
        <v>7614</v>
      </c>
      <c r="C80" s="2" t="s">
        <v>6397</v>
      </c>
      <c r="D80" s="62" t="s">
        <v>7284</v>
      </c>
      <c r="E80" s="66">
        <v>111378380</v>
      </c>
      <c r="F80" s="2" t="s">
        <v>6837</v>
      </c>
      <c r="G80" s="2"/>
      <c r="H80" s="128">
        <v>0</v>
      </c>
      <c r="I80" s="13">
        <f t="shared" si="30"/>
        <v>0</v>
      </c>
      <c r="J80" s="128">
        <f t="shared" si="27"/>
        <v>0</v>
      </c>
      <c r="K80" s="13">
        <v>1.3</v>
      </c>
      <c r="L80" s="13">
        <f t="shared" si="31"/>
        <v>15.001999999999999</v>
      </c>
      <c r="M80" s="128">
        <f t="shared" si="28"/>
        <v>15.621720368605018</v>
      </c>
      <c r="N80" s="13">
        <v>3.5</v>
      </c>
      <c r="O80" s="13">
        <f t="shared" si="32"/>
        <v>40.39</v>
      </c>
      <c r="P80" s="13">
        <f t="shared" si="29"/>
        <v>35.286065049320186</v>
      </c>
      <c r="Q80" s="2" t="s">
        <v>7283</v>
      </c>
    </row>
    <row r="81" spans="1:17">
      <c r="A81" s="2" t="s">
        <v>7613</v>
      </c>
      <c r="B81" s="2" t="s">
        <v>7614</v>
      </c>
      <c r="C81" s="2" t="s">
        <v>6397</v>
      </c>
      <c r="D81" s="62" t="s">
        <v>7284</v>
      </c>
      <c r="E81" s="66">
        <v>111378372</v>
      </c>
      <c r="F81" s="2" t="s">
        <v>7288</v>
      </c>
      <c r="G81" s="2"/>
      <c r="H81" s="128">
        <v>0</v>
      </c>
      <c r="I81" s="13">
        <f t="shared" si="30"/>
        <v>0</v>
      </c>
      <c r="J81" s="128">
        <f t="shared" si="27"/>
        <v>0</v>
      </c>
      <c r="K81" s="13">
        <v>4</v>
      </c>
      <c r="L81" s="13">
        <f t="shared" si="31"/>
        <v>46.16</v>
      </c>
      <c r="M81" s="128">
        <f t="shared" si="28"/>
        <v>48.066831903400065</v>
      </c>
      <c r="N81" s="13">
        <v>9.1</v>
      </c>
      <c r="O81" s="13">
        <f t="shared" si="32"/>
        <v>105.014</v>
      </c>
      <c r="P81" s="13">
        <f t="shared" si="29"/>
        <v>91.743769128232472</v>
      </c>
      <c r="Q81" s="67" t="s">
        <v>7283</v>
      </c>
    </row>
    <row r="82" spans="1:17">
      <c r="A82" s="2" t="s">
        <v>7613</v>
      </c>
      <c r="B82" s="2" t="s">
        <v>7614</v>
      </c>
      <c r="C82" s="2" t="s">
        <v>6397</v>
      </c>
      <c r="D82" s="2" t="s">
        <v>7310</v>
      </c>
      <c r="E82" s="66" t="s">
        <v>7312</v>
      </c>
      <c r="F82" s="2" t="s">
        <v>7311</v>
      </c>
      <c r="G82" s="2"/>
      <c r="H82" s="13">
        <v>826.8</v>
      </c>
      <c r="I82" s="13">
        <f t="shared" si="30"/>
        <v>9541.271999999999</v>
      </c>
      <c r="J82" s="128">
        <f t="shared" si="27"/>
        <v>10667.604348004093</v>
      </c>
      <c r="K82" s="13">
        <v>1016.7</v>
      </c>
      <c r="L82" s="13">
        <f t="shared" si="31"/>
        <v>11732.717999999999</v>
      </c>
      <c r="M82" s="128">
        <f t="shared" si="28"/>
        <v>12217.38699904671</v>
      </c>
      <c r="N82" s="13">
        <v>951.7</v>
      </c>
      <c r="O82" s="13">
        <f t="shared" si="32"/>
        <v>10982.617999999999</v>
      </c>
      <c r="P82" s="13">
        <f t="shared" si="29"/>
        <v>9594.785173553717</v>
      </c>
      <c r="Q82" s="2" t="s">
        <v>7313</v>
      </c>
    </row>
    <row r="83" spans="1:17">
      <c r="A83" s="2" t="s">
        <v>7618</v>
      </c>
      <c r="B83" s="2" t="s">
        <v>7614</v>
      </c>
      <c r="C83" s="2" t="s">
        <v>6397</v>
      </c>
      <c r="D83" s="68" t="s">
        <v>7340</v>
      </c>
      <c r="E83" s="2"/>
      <c r="F83" s="2"/>
      <c r="G83" s="2"/>
      <c r="H83" s="13">
        <v>362</v>
      </c>
      <c r="I83" s="13">
        <f t="shared" si="30"/>
        <v>4177.4799999999996</v>
      </c>
      <c r="J83" s="128">
        <f t="shared" si="27"/>
        <v>4670.6250290003409</v>
      </c>
      <c r="K83" s="13">
        <v>338</v>
      </c>
      <c r="L83" s="13">
        <f t="shared" si="31"/>
        <v>3900.5199999999995</v>
      </c>
      <c r="M83" s="128">
        <f t="shared" si="28"/>
        <v>4061.6472958373047</v>
      </c>
      <c r="N83" s="13">
        <v>423</v>
      </c>
      <c r="O83" s="13">
        <f t="shared" si="32"/>
        <v>4881.42</v>
      </c>
      <c r="P83" s="13">
        <f t="shared" si="29"/>
        <v>4264.5730045321252</v>
      </c>
      <c r="Q83" s="2"/>
    </row>
    <row r="84" spans="1:17">
      <c r="A84" s="2" t="s">
        <v>7620</v>
      </c>
      <c r="B84" s="2" t="s">
        <v>7621</v>
      </c>
      <c r="C84" s="2" t="s">
        <v>6397</v>
      </c>
      <c r="D84" s="2" t="s">
        <v>7625</v>
      </c>
      <c r="E84" s="69">
        <v>1541031</v>
      </c>
      <c r="F84" s="2" t="s">
        <v>7345</v>
      </c>
      <c r="G84" s="2"/>
      <c r="H84" s="13">
        <v>46570</v>
      </c>
      <c r="I84" s="13">
        <f>H84/1000*20*0.577</f>
        <v>537.41779999999994</v>
      </c>
      <c r="J84" s="128">
        <f t="shared" si="27"/>
        <v>600.85913701808249</v>
      </c>
      <c r="K84" s="13">
        <v>47270</v>
      </c>
      <c r="L84" s="13">
        <f>K84/1000*20*0.577</f>
        <v>545.49580000000003</v>
      </c>
      <c r="M84" s="128">
        <f t="shared" si="28"/>
        <v>568.02978601843029</v>
      </c>
      <c r="N84" s="13">
        <v>58010</v>
      </c>
      <c r="O84" s="13">
        <f>N84/1000*20*0.577</f>
        <v>669.43539999999996</v>
      </c>
      <c r="P84" s="13">
        <f t="shared" si="29"/>
        <v>584.84132386030387</v>
      </c>
      <c r="Q84" s="65"/>
    </row>
    <row r="85" spans="1:17">
      <c r="A85" s="2" t="s">
        <v>7620</v>
      </c>
      <c r="B85" s="2" t="s">
        <v>7621</v>
      </c>
      <c r="C85" s="2" t="s">
        <v>6397</v>
      </c>
      <c r="D85" s="2" t="s">
        <v>7625</v>
      </c>
      <c r="E85" s="69">
        <v>1541010</v>
      </c>
      <c r="F85" s="2" t="s">
        <v>7346</v>
      </c>
      <c r="G85" s="2"/>
      <c r="H85" s="13">
        <v>630170</v>
      </c>
      <c r="I85" s="13">
        <f>H85/1000*20*0.577</f>
        <v>7272.1617999999989</v>
      </c>
      <c r="J85" s="128">
        <f t="shared" si="27"/>
        <v>8130.629211395426</v>
      </c>
      <c r="K85" s="13">
        <v>699160</v>
      </c>
      <c r="L85" s="13">
        <f>K85/1000*20*0.577</f>
        <v>8068.3063999999986</v>
      </c>
      <c r="M85" s="128">
        <f t="shared" si="28"/>
        <v>8401.601548395296</v>
      </c>
      <c r="N85" s="13">
        <v>660750</v>
      </c>
      <c r="O85" s="13">
        <f>N85/1000*20*0.577</f>
        <v>7625.0549999999994</v>
      </c>
      <c r="P85" s="13">
        <f t="shared" si="29"/>
        <v>6661.5049946680874</v>
      </c>
      <c r="Q85" s="65"/>
    </row>
    <row r="86" spans="1:17">
      <c r="A86" s="2" t="s">
        <v>7620</v>
      </c>
      <c r="B86" s="2" t="s">
        <v>7621</v>
      </c>
      <c r="C86" s="2" t="s">
        <v>6397</v>
      </c>
      <c r="D86" s="2" t="s">
        <v>7625</v>
      </c>
      <c r="E86" s="69">
        <v>1541000</v>
      </c>
      <c r="F86" s="2" t="s">
        <v>7347</v>
      </c>
      <c r="G86" s="2"/>
      <c r="H86" s="13">
        <v>120230</v>
      </c>
      <c r="I86" s="13">
        <f>H86/1000*20*0.577</f>
        <v>1387.4541999999999</v>
      </c>
      <c r="J86" s="13"/>
      <c r="K86" s="13">
        <v>131260</v>
      </c>
      <c r="L86" s="13">
        <f>K86/1000*20*0.577</f>
        <v>1514.7403999999997</v>
      </c>
      <c r="M86" s="128">
        <f t="shared" si="28"/>
        <v>1577.3130889100728</v>
      </c>
      <c r="N86" s="13">
        <v>142780</v>
      </c>
      <c r="O86" s="13">
        <f>N86/1000*20*0.577</f>
        <v>1647.6811999999998</v>
      </c>
      <c r="P86" s="13">
        <f t="shared" si="29"/>
        <v>1439.4698193548384</v>
      </c>
      <c r="Q86" s="65"/>
    </row>
    <row r="87" spans="1:17" ht="13.5" thickBot="1">
      <c r="A87" s="56"/>
      <c r="B87" s="56"/>
      <c r="C87" s="132" t="s">
        <v>6380</v>
      </c>
      <c r="D87" s="56"/>
      <c r="E87" s="133"/>
      <c r="F87" s="56"/>
      <c r="G87" s="56"/>
      <c r="H87" s="105"/>
      <c r="I87" s="105">
        <f>SUM(I73:I86)</f>
        <v>537896.58059999999</v>
      </c>
      <c r="J87" s="105">
        <f>SUM(J73:J86)</f>
        <v>599843.19591020129</v>
      </c>
      <c r="K87" s="105"/>
      <c r="L87" s="105">
        <f>SUM(L73:L86)</f>
        <v>595863.57290000003</v>
      </c>
      <c r="M87" s="105">
        <f>SUM(M73:M86)</f>
        <v>620478.21048404835</v>
      </c>
      <c r="N87" s="105"/>
      <c r="O87" s="105">
        <f>SUM(O73:O86)</f>
        <v>598608.3618999999</v>
      </c>
      <c r="P87" s="105">
        <f>SUM(P73:P86)</f>
        <v>522964.43666923483</v>
      </c>
      <c r="Q87" s="56"/>
    </row>
    <row r="88" spans="1:17">
      <c r="A88" s="2"/>
      <c r="B88" s="2"/>
      <c r="C88" s="2"/>
      <c r="D88" s="2"/>
      <c r="E88" s="69"/>
      <c r="F88" s="2"/>
      <c r="G88" s="2"/>
      <c r="H88" s="13"/>
      <c r="I88" s="13"/>
      <c r="J88" s="13"/>
      <c r="K88" s="13"/>
      <c r="L88" s="13"/>
      <c r="M88" s="13"/>
      <c r="N88" s="13"/>
      <c r="O88" s="13"/>
      <c r="P88" s="13"/>
      <c r="Q88" s="65"/>
    </row>
    <row r="89" spans="1:17">
      <c r="A89" s="2" t="s">
        <v>7280</v>
      </c>
      <c r="B89" s="2" t="s">
        <v>7612</v>
      </c>
      <c r="C89" s="2" t="s">
        <v>6391</v>
      </c>
      <c r="D89" s="62" t="s">
        <v>7584</v>
      </c>
      <c r="E89" s="63" t="s">
        <v>7240</v>
      </c>
      <c r="F89" s="63" t="s">
        <v>7239</v>
      </c>
      <c r="G89" s="64">
        <v>19</v>
      </c>
      <c r="H89" s="128">
        <v>173.4</v>
      </c>
      <c r="I89" s="128">
        <f t="shared" ref="I89:I110" si="33">H89*53.803</f>
        <v>9329.4401999999991</v>
      </c>
      <c r="J89" s="128">
        <f>I89/2931*3277</f>
        <v>10430.766132855679</v>
      </c>
      <c r="K89" s="128">
        <v>201.93</v>
      </c>
      <c r="L89" s="128">
        <f t="shared" ref="L89:L110" si="34">K89*53.803</f>
        <v>10864.43979</v>
      </c>
      <c r="M89" s="128">
        <f>L89/3147*3277</f>
        <v>11313.240925271686</v>
      </c>
      <c r="N89" s="128">
        <v>201.93</v>
      </c>
      <c r="O89" s="13">
        <f t="shared" ref="O89:O110" si="35">N89*53.803</f>
        <v>10864.43979</v>
      </c>
      <c r="P89" s="13">
        <f>O89/3751*3277</f>
        <v>9491.5407069661433</v>
      </c>
      <c r="Q89" s="65"/>
    </row>
    <row r="90" spans="1:17">
      <c r="A90" s="2" t="s">
        <v>7280</v>
      </c>
      <c r="B90" s="2" t="s">
        <v>7612</v>
      </c>
      <c r="C90" s="2" t="s">
        <v>6391</v>
      </c>
      <c r="D90" s="62" t="s">
        <v>7575</v>
      </c>
      <c r="E90" s="63" t="s">
        <v>7259</v>
      </c>
      <c r="F90" s="63" t="s">
        <v>7258</v>
      </c>
      <c r="G90" s="64">
        <v>22</v>
      </c>
      <c r="H90" s="128">
        <v>120.98</v>
      </c>
      <c r="I90" s="128">
        <f t="shared" si="33"/>
        <v>6509.0869400000001</v>
      </c>
      <c r="J90" s="128">
        <f t="shared" ref="J90:J115" si="36">I90/2931*3277</f>
        <v>7277.4745487478685</v>
      </c>
      <c r="K90" s="128">
        <v>121.53</v>
      </c>
      <c r="L90" s="128">
        <f t="shared" si="34"/>
        <v>6538.6785899999995</v>
      </c>
      <c r="M90" s="128">
        <f t="shared" ref="M90:M115" si="37">L90/3147*3277</f>
        <v>6808.7860627359378</v>
      </c>
      <c r="N90" s="128">
        <v>121.53</v>
      </c>
      <c r="O90" s="13">
        <f t="shared" si="35"/>
        <v>6538.6785899999995</v>
      </c>
      <c r="P90" s="13">
        <f t="shared" ref="P90:P115" si="38">O90/3751*3277</f>
        <v>5712.4099545267918</v>
      </c>
      <c r="Q90" s="2" t="s">
        <v>7579</v>
      </c>
    </row>
    <row r="91" spans="1:17">
      <c r="A91" s="2" t="s">
        <v>7280</v>
      </c>
      <c r="B91" s="2" t="s">
        <v>7612</v>
      </c>
      <c r="C91" s="2" t="s">
        <v>6391</v>
      </c>
      <c r="D91" s="62" t="s">
        <v>7586</v>
      </c>
      <c r="E91" s="63" t="s">
        <v>7204</v>
      </c>
      <c r="F91" s="63" t="s">
        <v>7244</v>
      </c>
      <c r="G91" s="64">
        <v>33</v>
      </c>
      <c r="H91" s="128">
        <v>508.27</v>
      </c>
      <c r="I91" s="128">
        <f t="shared" si="33"/>
        <v>27346.450809999998</v>
      </c>
      <c r="J91" s="128">
        <f t="shared" si="36"/>
        <v>30574.656876277721</v>
      </c>
      <c r="K91" s="128">
        <v>578.9</v>
      </c>
      <c r="L91" s="128">
        <f t="shared" si="34"/>
        <v>31146.556699999997</v>
      </c>
      <c r="M91" s="128">
        <f t="shared" si="37"/>
        <v>32433.195521417223</v>
      </c>
      <c r="N91" s="128">
        <v>578.9</v>
      </c>
      <c r="O91" s="13">
        <f t="shared" si="35"/>
        <v>31146.556699999997</v>
      </c>
      <c r="P91" s="13">
        <f t="shared" si="38"/>
        <v>27210.681499840044</v>
      </c>
      <c r="Q91" s="2" t="s">
        <v>7579</v>
      </c>
    </row>
    <row r="92" spans="1:17">
      <c r="A92" s="2" t="s">
        <v>7280</v>
      </c>
      <c r="B92" s="2" t="s">
        <v>7612</v>
      </c>
      <c r="C92" s="2" t="s">
        <v>6391</v>
      </c>
      <c r="D92" s="62" t="s">
        <v>7586</v>
      </c>
      <c r="E92" s="63" t="s">
        <v>7204</v>
      </c>
      <c r="F92" s="63" t="s">
        <v>7279</v>
      </c>
      <c r="G92" s="64">
        <v>18</v>
      </c>
      <c r="H92" s="128">
        <v>191.3</v>
      </c>
      <c r="I92" s="128">
        <f t="shared" si="33"/>
        <v>10292.5139</v>
      </c>
      <c r="J92" s="128">
        <f t="shared" si="36"/>
        <v>11507.529188092802</v>
      </c>
      <c r="K92" s="128">
        <v>355.4</v>
      </c>
      <c r="L92" s="128">
        <f t="shared" si="34"/>
        <v>19121.586199999998</v>
      </c>
      <c r="M92" s="128">
        <f t="shared" si="37"/>
        <v>19911.483310263739</v>
      </c>
      <c r="N92" s="128">
        <v>355.4</v>
      </c>
      <c r="O92" s="13">
        <f t="shared" si="35"/>
        <v>19121.586199999998</v>
      </c>
      <c r="P92" s="13">
        <f t="shared" si="38"/>
        <v>16705.262057424687</v>
      </c>
      <c r="Q92" s="2" t="s">
        <v>7579</v>
      </c>
    </row>
    <row r="93" spans="1:17">
      <c r="A93" s="2" t="s">
        <v>7280</v>
      </c>
      <c r="B93" s="2" t="s">
        <v>7612</v>
      </c>
      <c r="C93" s="2" t="s">
        <v>6391</v>
      </c>
      <c r="D93" s="62" t="s">
        <v>7550</v>
      </c>
      <c r="E93" s="63" t="s">
        <v>7253</v>
      </c>
      <c r="F93" s="63" t="s">
        <v>7254</v>
      </c>
      <c r="G93" s="64">
        <v>8</v>
      </c>
      <c r="H93" s="128">
        <v>309.95</v>
      </c>
      <c r="I93" s="128">
        <f t="shared" si="33"/>
        <v>16676.239849999998</v>
      </c>
      <c r="J93" s="128">
        <f t="shared" si="36"/>
        <v>18644.84407657796</v>
      </c>
      <c r="K93" s="128">
        <v>326.13</v>
      </c>
      <c r="L93" s="128">
        <f t="shared" si="34"/>
        <v>17546.772389999998</v>
      </c>
      <c r="M93" s="128">
        <f t="shared" si="37"/>
        <v>18271.615227845563</v>
      </c>
      <c r="N93" s="128">
        <v>326.13</v>
      </c>
      <c r="O93" s="13">
        <f t="shared" si="35"/>
        <v>17546.772389999998</v>
      </c>
      <c r="P93" s="13">
        <f t="shared" si="38"/>
        <v>15329.451645435882</v>
      </c>
      <c r="Q93" s="65"/>
    </row>
    <row r="94" spans="1:17">
      <c r="A94" s="2" t="s">
        <v>7280</v>
      </c>
      <c r="B94" s="2" t="s">
        <v>7612</v>
      </c>
      <c r="C94" s="2" t="s">
        <v>6391</v>
      </c>
      <c r="D94" s="62" t="s">
        <v>7550</v>
      </c>
      <c r="E94" s="63" t="s">
        <v>7253</v>
      </c>
      <c r="F94" s="63" t="s">
        <v>7254</v>
      </c>
      <c r="G94" s="64">
        <v>8</v>
      </c>
      <c r="H94" s="128">
        <v>281.91000000000003</v>
      </c>
      <c r="I94" s="128">
        <f t="shared" si="33"/>
        <v>15167.603730000001</v>
      </c>
      <c r="J94" s="128">
        <f t="shared" si="36"/>
        <v>16958.115804575231</v>
      </c>
      <c r="K94" s="128">
        <v>303.29000000000002</v>
      </c>
      <c r="L94" s="128">
        <f t="shared" si="34"/>
        <v>16317.91187</v>
      </c>
      <c r="M94" s="128">
        <f t="shared" si="37"/>
        <v>16991.991483314268</v>
      </c>
      <c r="N94" s="128">
        <v>303.29000000000002</v>
      </c>
      <c r="O94" s="13">
        <f t="shared" si="35"/>
        <v>16317.91187</v>
      </c>
      <c r="P94" s="13">
        <f t="shared" si="38"/>
        <v>14255.877685414556</v>
      </c>
      <c r="Q94" s="65"/>
    </row>
    <row r="95" spans="1:17">
      <c r="A95" s="2" t="s">
        <v>7280</v>
      </c>
      <c r="B95" s="2" t="s">
        <v>7612</v>
      </c>
      <c r="C95" s="2" t="s">
        <v>6391</v>
      </c>
      <c r="D95" s="62" t="s">
        <v>7594</v>
      </c>
      <c r="E95" s="63" t="s">
        <v>7272</v>
      </c>
      <c r="F95" s="63" t="s">
        <v>7271</v>
      </c>
      <c r="G95" s="64">
        <v>5</v>
      </c>
      <c r="H95" s="128">
        <v>161.01</v>
      </c>
      <c r="I95" s="128">
        <f t="shared" si="33"/>
        <v>8662.8210299999992</v>
      </c>
      <c r="J95" s="128">
        <f t="shared" si="36"/>
        <v>9685.4536046775829</v>
      </c>
      <c r="K95" s="128">
        <v>194.36</v>
      </c>
      <c r="L95" s="128">
        <f t="shared" si="34"/>
        <v>10457.15108</v>
      </c>
      <c r="M95" s="128">
        <f t="shared" si="37"/>
        <v>10889.127451274229</v>
      </c>
      <c r="N95" s="128">
        <v>194.36</v>
      </c>
      <c r="O95" s="13">
        <f t="shared" si="35"/>
        <v>10457.15108</v>
      </c>
      <c r="P95" s="13">
        <f t="shared" si="38"/>
        <v>9135.7195652252722</v>
      </c>
      <c r="Q95" s="2" t="s">
        <v>7579</v>
      </c>
    </row>
    <row r="96" spans="1:17">
      <c r="A96" s="2" t="s">
        <v>7280</v>
      </c>
      <c r="B96" s="2" t="s">
        <v>7612</v>
      </c>
      <c r="C96" s="2" t="s">
        <v>6391</v>
      </c>
      <c r="D96" s="62" t="s">
        <v>7594</v>
      </c>
      <c r="E96" s="63" t="s">
        <v>7272</v>
      </c>
      <c r="F96" s="63" t="s">
        <v>7271</v>
      </c>
      <c r="G96" s="64">
        <v>5</v>
      </c>
      <c r="H96" s="128">
        <v>65.09</v>
      </c>
      <c r="I96" s="128">
        <f t="shared" si="33"/>
        <v>3502.0372699999998</v>
      </c>
      <c r="J96" s="128">
        <f t="shared" si="36"/>
        <v>3915.4473332616849</v>
      </c>
      <c r="K96" s="128">
        <v>66.400000000000006</v>
      </c>
      <c r="L96" s="128">
        <f t="shared" si="34"/>
        <v>3572.5192000000002</v>
      </c>
      <c r="M96" s="128">
        <f t="shared" si="37"/>
        <v>3720.0970506514141</v>
      </c>
      <c r="N96" s="128">
        <v>66.400000000000006</v>
      </c>
      <c r="O96" s="13">
        <f t="shared" si="35"/>
        <v>3572.5192000000002</v>
      </c>
      <c r="P96" s="13">
        <f t="shared" si="38"/>
        <v>3121.0731587310052</v>
      </c>
      <c r="Q96" s="2" t="s">
        <v>7579</v>
      </c>
    </row>
    <row r="97" spans="1:17">
      <c r="A97" s="2" t="s">
        <v>7280</v>
      </c>
      <c r="B97" s="2" t="s">
        <v>7612</v>
      </c>
      <c r="C97" s="2" t="s">
        <v>6391</v>
      </c>
      <c r="D97" s="62" t="s">
        <v>7594</v>
      </c>
      <c r="E97" s="63" t="s">
        <v>7272</v>
      </c>
      <c r="F97" s="63" t="s">
        <v>7271</v>
      </c>
      <c r="G97" s="64">
        <v>5</v>
      </c>
      <c r="H97" s="128">
        <v>65.28</v>
      </c>
      <c r="I97" s="128">
        <f t="shared" si="33"/>
        <v>3512.2598399999997</v>
      </c>
      <c r="J97" s="128">
        <f t="shared" si="36"/>
        <v>3926.876661780962</v>
      </c>
      <c r="K97" s="128">
        <v>64.650000000000006</v>
      </c>
      <c r="L97" s="128">
        <f t="shared" si="34"/>
        <v>3478.3639499999999</v>
      </c>
      <c r="M97" s="128">
        <f t="shared" si="37"/>
        <v>3622.0523241658725</v>
      </c>
      <c r="N97" s="128">
        <v>64.650000000000006</v>
      </c>
      <c r="O97" s="13">
        <f t="shared" si="35"/>
        <v>3478.3639499999999</v>
      </c>
      <c r="P97" s="13">
        <f t="shared" si="38"/>
        <v>3038.815959517462</v>
      </c>
      <c r="Q97" s="2" t="s">
        <v>7579</v>
      </c>
    </row>
    <row r="98" spans="1:17">
      <c r="A98" s="2" t="s">
        <v>7280</v>
      </c>
      <c r="B98" s="2" t="s">
        <v>7612</v>
      </c>
      <c r="C98" s="2" t="s">
        <v>6391</v>
      </c>
      <c r="D98" s="62" t="s">
        <v>7594</v>
      </c>
      <c r="E98" s="63" t="s">
        <v>7272</v>
      </c>
      <c r="F98" s="63" t="s">
        <v>7271</v>
      </c>
      <c r="G98" s="64">
        <v>5</v>
      </c>
      <c r="H98" s="128">
        <v>63.37</v>
      </c>
      <c r="I98" s="128">
        <f t="shared" si="33"/>
        <v>3409.4961099999996</v>
      </c>
      <c r="J98" s="128">
        <f t="shared" si="36"/>
        <v>3811.9818329819168</v>
      </c>
      <c r="K98" s="128">
        <v>62.92</v>
      </c>
      <c r="L98" s="128">
        <f t="shared" si="34"/>
        <v>3385.28476</v>
      </c>
      <c r="M98" s="128">
        <f t="shared" si="37"/>
        <v>3525.1281088401652</v>
      </c>
      <c r="N98" s="128">
        <v>62.92</v>
      </c>
      <c r="O98" s="13">
        <f t="shared" si="35"/>
        <v>3385.28476</v>
      </c>
      <c r="P98" s="13">
        <f t="shared" si="38"/>
        <v>2957.498842580645</v>
      </c>
      <c r="Q98" s="2" t="s">
        <v>7579</v>
      </c>
    </row>
    <row r="99" spans="1:17">
      <c r="A99" s="2" t="s">
        <v>7280</v>
      </c>
      <c r="B99" s="2" t="s">
        <v>7612</v>
      </c>
      <c r="C99" s="2" t="s">
        <v>6391</v>
      </c>
      <c r="D99" s="62" t="s">
        <v>7594</v>
      </c>
      <c r="E99" s="63" t="s">
        <v>7272</v>
      </c>
      <c r="F99" s="63" t="s">
        <v>7271</v>
      </c>
      <c r="G99" s="64">
        <v>5</v>
      </c>
      <c r="H99" s="128">
        <v>68.36</v>
      </c>
      <c r="I99" s="128">
        <f t="shared" si="33"/>
        <v>3677.9730799999998</v>
      </c>
      <c r="J99" s="128">
        <f t="shared" si="36"/>
        <v>4112.1520925144996</v>
      </c>
      <c r="K99" s="128">
        <v>64.62</v>
      </c>
      <c r="L99" s="128">
        <f t="shared" si="34"/>
        <v>3476.7498599999999</v>
      </c>
      <c r="M99" s="128">
        <f t="shared" si="37"/>
        <v>3620.37155742612</v>
      </c>
      <c r="N99" s="128">
        <v>64.62</v>
      </c>
      <c r="O99" s="13">
        <f t="shared" si="35"/>
        <v>3476.7498599999999</v>
      </c>
      <c r="P99" s="13">
        <f t="shared" si="38"/>
        <v>3037.4058361023726</v>
      </c>
      <c r="Q99" s="2" t="s">
        <v>7579</v>
      </c>
    </row>
    <row r="100" spans="1:17">
      <c r="A100" s="2" t="s">
        <v>7280</v>
      </c>
      <c r="B100" s="2" t="s">
        <v>7612</v>
      </c>
      <c r="C100" s="2" t="s">
        <v>6391</v>
      </c>
      <c r="D100" s="62" t="s">
        <v>7594</v>
      </c>
      <c r="E100" s="63" t="s">
        <v>7272</v>
      </c>
      <c r="F100" s="63" t="s">
        <v>7271</v>
      </c>
      <c r="G100" s="64">
        <v>5</v>
      </c>
      <c r="H100" s="128">
        <v>44.17</v>
      </c>
      <c r="I100" s="128">
        <f t="shared" si="33"/>
        <v>2376.4785099999999</v>
      </c>
      <c r="J100" s="128">
        <f t="shared" si="36"/>
        <v>2657.0181089286934</v>
      </c>
      <c r="K100" s="128">
        <v>47.89</v>
      </c>
      <c r="L100" s="128">
        <f t="shared" si="34"/>
        <v>2576.6256699999999</v>
      </c>
      <c r="M100" s="128">
        <f t="shared" si="37"/>
        <v>2683.0639722243404</v>
      </c>
      <c r="N100" s="128">
        <v>47.89</v>
      </c>
      <c r="O100" s="13">
        <f t="shared" si="35"/>
        <v>2576.6256699999999</v>
      </c>
      <c r="P100" s="13">
        <f t="shared" si="38"/>
        <v>2251.0270116209008</v>
      </c>
      <c r="Q100" s="2" t="s">
        <v>7579</v>
      </c>
    </row>
    <row r="101" spans="1:17">
      <c r="A101" s="2" t="s">
        <v>7280</v>
      </c>
      <c r="B101" s="2" t="s">
        <v>7612</v>
      </c>
      <c r="C101" s="2" t="s">
        <v>6391</v>
      </c>
      <c r="D101" s="62" t="s">
        <v>7594</v>
      </c>
      <c r="E101" s="63" t="s">
        <v>7272</v>
      </c>
      <c r="F101" s="63" t="s">
        <v>7271</v>
      </c>
      <c r="G101" s="64">
        <v>5</v>
      </c>
      <c r="H101" s="128">
        <v>63.65</v>
      </c>
      <c r="I101" s="128">
        <f t="shared" si="33"/>
        <v>3424.5609499999996</v>
      </c>
      <c r="J101" s="128">
        <f t="shared" si="36"/>
        <v>3828.8250539576929</v>
      </c>
      <c r="K101" s="128">
        <v>63.15</v>
      </c>
      <c r="L101" s="128">
        <f t="shared" si="34"/>
        <v>3397.6594499999997</v>
      </c>
      <c r="M101" s="128">
        <f t="shared" si="37"/>
        <v>3538.0139871782649</v>
      </c>
      <c r="N101" s="128">
        <v>63.15</v>
      </c>
      <c r="O101" s="13">
        <f t="shared" si="35"/>
        <v>3397.6594499999997</v>
      </c>
      <c r="P101" s="13">
        <f t="shared" si="38"/>
        <v>2968.309788762996</v>
      </c>
      <c r="Q101" s="2" t="s">
        <v>7579</v>
      </c>
    </row>
    <row r="102" spans="1:17">
      <c r="A102" s="2" t="s">
        <v>7280</v>
      </c>
      <c r="B102" s="2" t="s">
        <v>7612</v>
      </c>
      <c r="C102" s="2" t="s">
        <v>6391</v>
      </c>
      <c r="D102" s="62" t="s">
        <v>7594</v>
      </c>
      <c r="E102" s="63" t="s">
        <v>7272</v>
      </c>
      <c r="F102" s="63" t="s">
        <v>7271</v>
      </c>
      <c r="G102" s="64">
        <v>5</v>
      </c>
      <c r="H102" s="128">
        <v>57.46</v>
      </c>
      <c r="I102" s="128">
        <f t="shared" si="33"/>
        <v>3091.5203799999999</v>
      </c>
      <c r="J102" s="128">
        <f t="shared" si="36"/>
        <v>3456.469561671784</v>
      </c>
      <c r="K102" s="128">
        <v>65.53</v>
      </c>
      <c r="L102" s="128">
        <f t="shared" si="34"/>
        <v>3525.7105899999997</v>
      </c>
      <c r="M102" s="128">
        <f t="shared" si="37"/>
        <v>3671.3548151986015</v>
      </c>
      <c r="N102" s="128">
        <v>65.53</v>
      </c>
      <c r="O102" s="13">
        <f t="shared" si="35"/>
        <v>3525.7105899999997</v>
      </c>
      <c r="P102" s="13">
        <f t="shared" si="38"/>
        <v>3080.1795796934148</v>
      </c>
      <c r="Q102" s="2" t="s">
        <v>7579</v>
      </c>
    </row>
    <row r="103" spans="1:17">
      <c r="A103" s="2" t="s">
        <v>7280</v>
      </c>
      <c r="B103" s="2" t="s">
        <v>7612</v>
      </c>
      <c r="C103" s="2" t="s">
        <v>6391</v>
      </c>
      <c r="D103" s="62" t="s">
        <v>7594</v>
      </c>
      <c r="E103" s="63" t="s">
        <v>7272</v>
      </c>
      <c r="F103" s="63" t="s">
        <v>7271</v>
      </c>
      <c r="G103" s="64">
        <v>5</v>
      </c>
      <c r="H103" s="128">
        <v>62.12</v>
      </c>
      <c r="I103" s="128">
        <f t="shared" si="33"/>
        <v>3342.2423599999997</v>
      </c>
      <c r="J103" s="128">
        <f t="shared" si="36"/>
        <v>3736.7888821972024</v>
      </c>
      <c r="K103" s="128">
        <v>65.86</v>
      </c>
      <c r="L103" s="128">
        <f t="shared" si="34"/>
        <v>3543.4655799999996</v>
      </c>
      <c r="M103" s="128">
        <f t="shared" si="37"/>
        <v>3689.8432493358746</v>
      </c>
      <c r="N103" s="128">
        <v>65.86</v>
      </c>
      <c r="O103" s="13">
        <f t="shared" si="35"/>
        <v>3543.4655799999996</v>
      </c>
      <c r="P103" s="13">
        <f t="shared" si="38"/>
        <v>3095.6909372593973</v>
      </c>
      <c r="Q103" s="2" t="s">
        <v>7579</v>
      </c>
    </row>
    <row r="104" spans="1:17">
      <c r="A104" s="2" t="s">
        <v>7280</v>
      </c>
      <c r="B104" s="2" t="s">
        <v>7612</v>
      </c>
      <c r="C104" s="2" t="s">
        <v>6391</v>
      </c>
      <c r="D104" s="62" t="s">
        <v>7595</v>
      </c>
      <c r="E104" s="63" t="s">
        <v>7264</v>
      </c>
      <c r="F104" s="63" t="s">
        <v>6433</v>
      </c>
      <c r="G104" s="64">
        <v>20</v>
      </c>
      <c r="H104" s="128">
        <v>181.8</v>
      </c>
      <c r="I104" s="128">
        <f t="shared" si="33"/>
        <v>9781.3853999999992</v>
      </c>
      <c r="J104" s="128">
        <f t="shared" si="36"/>
        <v>10936.062762128966</v>
      </c>
      <c r="K104" s="128">
        <v>205</v>
      </c>
      <c r="L104" s="128">
        <f t="shared" si="34"/>
        <v>11029.615</v>
      </c>
      <c r="M104" s="128">
        <f t="shared" si="37"/>
        <v>11485.239388306323</v>
      </c>
      <c r="N104" s="128">
        <v>205</v>
      </c>
      <c r="O104" s="13">
        <f t="shared" si="35"/>
        <v>11029.615</v>
      </c>
      <c r="P104" s="13">
        <f t="shared" si="38"/>
        <v>9635.843336443615</v>
      </c>
      <c r="Q104" s="65"/>
    </row>
    <row r="105" spans="1:17">
      <c r="A105" s="2" t="s">
        <v>7280</v>
      </c>
      <c r="B105" s="2" t="s">
        <v>7612</v>
      </c>
      <c r="C105" s="2" t="s">
        <v>6391</v>
      </c>
      <c r="D105" s="62" t="s">
        <v>7596</v>
      </c>
      <c r="E105" s="63" t="s">
        <v>7264</v>
      </c>
      <c r="F105" s="63" t="s">
        <v>6433</v>
      </c>
      <c r="G105" s="64">
        <v>48</v>
      </c>
      <c r="H105" s="128">
        <v>114.51</v>
      </c>
      <c r="I105" s="128">
        <f t="shared" si="33"/>
        <v>6160.98153</v>
      </c>
      <c r="J105" s="128">
        <f t="shared" si="36"/>
        <v>6888.2758354861826</v>
      </c>
      <c r="K105" s="128">
        <v>111.69</v>
      </c>
      <c r="L105" s="128">
        <f t="shared" si="34"/>
        <v>6009.2570699999997</v>
      </c>
      <c r="M105" s="128">
        <f t="shared" si="37"/>
        <v>6257.4945720972355</v>
      </c>
      <c r="N105" s="128">
        <v>111.69</v>
      </c>
      <c r="O105" s="13">
        <f t="shared" si="35"/>
        <v>6009.2570699999997</v>
      </c>
      <c r="P105" s="13">
        <f t="shared" si="38"/>
        <v>5249.889474377499</v>
      </c>
      <c r="Q105" s="65"/>
    </row>
    <row r="106" spans="1:17">
      <c r="A106" s="2" t="s">
        <v>7280</v>
      </c>
      <c r="B106" s="2" t="s">
        <v>7612</v>
      </c>
      <c r="C106" s="2" t="s">
        <v>6391</v>
      </c>
      <c r="D106" s="62" t="s">
        <v>7597</v>
      </c>
      <c r="E106" s="63" t="s">
        <v>7264</v>
      </c>
      <c r="F106" s="63" t="s">
        <v>7277</v>
      </c>
      <c r="G106" s="64">
        <v>1</v>
      </c>
      <c r="H106" s="128">
        <v>129.03</v>
      </c>
      <c r="I106" s="128">
        <f t="shared" si="33"/>
        <v>6942.2010899999996</v>
      </c>
      <c r="J106" s="128">
        <f t="shared" si="36"/>
        <v>7761.7171518014329</v>
      </c>
      <c r="K106" s="128">
        <v>119.85</v>
      </c>
      <c r="L106" s="128">
        <f t="shared" si="34"/>
        <v>6448.2895499999995</v>
      </c>
      <c r="M106" s="128">
        <f t="shared" si="37"/>
        <v>6714.6631253098176</v>
      </c>
      <c r="N106" s="128">
        <v>119.85</v>
      </c>
      <c r="O106" s="13">
        <f t="shared" si="35"/>
        <v>6448.2895499999995</v>
      </c>
      <c r="P106" s="13">
        <f t="shared" si="38"/>
        <v>5633.4430432817917</v>
      </c>
      <c r="Q106" s="65"/>
    </row>
    <row r="107" spans="1:17">
      <c r="A107" s="2" t="s">
        <v>7280</v>
      </c>
      <c r="B107" s="2" t="s">
        <v>7612</v>
      </c>
      <c r="C107" s="2" t="s">
        <v>6391</v>
      </c>
      <c r="D107" s="62" t="s">
        <v>7594</v>
      </c>
      <c r="E107" s="63" t="s">
        <v>7264</v>
      </c>
      <c r="F107" s="63" t="s">
        <v>7277</v>
      </c>
      <c r="G107" s="64">
        <v>132</v>
      </c>
      <c r="H107" s="128">
        <v>72.400000000000006</v>
      </c>
      <c r="I107" s="128">
        <f t="shared" si="33"/>
        <v>3895.3371999999999</v>
      </c>
      <c r="J107" s="128">
        <f t="shared" si="36"/>
        <v>4355.1757094506993</v>
      </c>
      <c r="K107" s="128">
        <v>73.41</v>
      </c>
      <c r="L107" s="128">
        <f t="shared" si="34"/>
        <v>3949.6782299999995</v>
      </c>
      <c r="M107" s="128">
        <f t="shared" si="37"/>
        <v>4112.8362121734981</v>
      </c>
      <c r="N107" s="128">
        <v>73.41</v>
      </c>
      <c r="O107" s="13">
        <f t="shared" si="35"/>
        <v>3949.6782299999995</v>
      </c>
      <c r="P107" s="13">
        <f t="shared" si="38"/>
        <v>3450.57199672354</v>
      </c>
      <c r="Q107" s="2" t="s">
        <v>7579</v>
      </c>
    </row>
    <row r="108" spans="1:17">
      <c r="A108" s="2" t="s">
        <v>7280</v>
      </c>
      <c r="B108" s="2" t="s">
        <v>7612</v>
      </c>
      <c r="C108" s="2" t="s">
        <v>6391</v>
      </c>
      <c r="D108" s="62" t="s">
        <v>7603</v>
      </c>
      <c r="E108" s="63" t="s">
        <v>7243</v>
      </c>
      <c r="F108" s="63" t="s">
        <v>7242</v>
      </c>
      <c r="G108" s="64">
        <v>4</v>
      </c>
      <c r="H108" s="128">
        <v>355.2</v>
      </c>
      <c r="I108" s="128">
        <f t="shared" si="33"/>
        <v>19110.8256</v>
      </c>
      <c r="J108" s="128">
        <f t="shared" si="36"/>
        <v>21366.828894984646</v>
      </c>
      <c r="K108" s="128">
        <v>359.33</v>
      </c>
      <c r="L108" s="128">
        <f t="shared" si="34"/>
        <v>19333.031989999999</v>
      </c>
      <c r="M108" s="128">
        <f t="shared" si="37"/>
        <v>20131.663753171273</v>
      </c>
      <c r="N108" s="128">
        <v>359.33</v>
      </c>
      <c r="O108" s="13">
        <f t="shared" si="35"/>
        <v>19333.031989999999</v>
      </c>
      <c r="P108" s="13">
        <f t="shared" si="38"/>
        <v>16889.988224801386</v>
      </c>
      <c r="Q108" s="65"/>
    </row>
    <row r="109" spans="1:17">
      <c r="A109" s="2" t="s">
        <v>7280</v>
      </c>
      <c r="B109" s="2" t="s">
        <v>7612</v>
      </c>
      <c r="C109" s="2" t="s">
        <v>6391</v>
      </c>
      <c r="D109" s="62" t="s">
        <v>7604</v>
      </c>
      <c r="E109" s="63" t="s">
        <v>7199</v>
      </c>
      <c r="F109" s="63" t="s">
        <v>7198</v>
      </c>
      <c r="G109" s="64">
        <v>34</v>
      </c>
      <c r="H109" s="128">
        <v>70.27</v>
      </c>
      <c r="I109" s="128">
        <f t="shared" si="33"/>
        <v>3780.7368099999994</v>
      </c>
      <c r="J109" s="128">
        <f t="shared" si="36"/>
        <v>4227.0469213135448</v>
      </c>
      <c r="K109" s="128">
        <v>72.23</v>
      </c>
      <c r="L109" s="128">
        <f t="shared" si="34"/>
        <v>3886.1906899999999</v>
      </c>
      <c r="M109" s="128">
        <f t="shared" si="37"/>
        <v>4046.7260537432476</v>
      </c>
      <c r="N109" s="128">
        <v>72.23</v>
      </c>
      <c r="O109" s="13">
        <f t="shared" si="35"/>
        <v>3886.1906899999999</v>
      </c>
      <c r="P109" s="13">
        <f t="shared" si="38"/>
        <v>3395.1071423966941</v>
      </c>
      <c r="Q109" s="2" t="s">
        <v>7579</v>
      </c>
    </row>
    <row r="110" spans="1:17">
      <c r="A110" s="2" t="s">
        <v>7280</v>
      </c>
      <c r="B110" s="2" t="s">
        <v>7612</v>
      </c>
      <c r="C110" s="2" t="s">
        <v>6391</v>
      </c>
      <c r="D110" s="62" t="s">
        <v>7604</v>
      </c>
      <c r="E110" s="63" t="s">
        <v>7199</v>
      </c>
      <c r="F110" s="63" t="s">
        <v>7275</v>
      </c>
      <c r="G110" s="64">
        <v>54</v>
      </c>
      <c r="H110" s="128">
        <v>389.84</v>
      </c>
      <c r="I110" s="128">
        <f t="shared" si="33"/>
        <v>20974.561519999999</v>
      </c>
      <c r="J110" s="128">
        <f t="shared" si="36"/>
        <v>23450.57594713067</v>
      </c>
      <c r="K110" s="128">
        <v>458.89</v>
      </c>
      <c r="L110" s="128">
        <f t="shared" si="34"/>
        <v>24689.658669999997</v>
      </c>
      <c r="M110" s="128">
        <f t="shared" si="37"/>
        <v>25709.568306828725</v>
      </c>
      <c r="N110" s="128">
        <v>458.89</v>
      </c>
      <c r="O110" s="13">
        <f t="shared" si="35"/>
        <v>24689.658669999997</v>
      </c>
      <c r="P110" s="13">
        <f t="shared" si="38"/>
        <v>21569.717798344438</v>
      </c>
      <c r="Q110" s="65"/>
    </row>
    <row r="111" spans="1:17">
      <c r="A111" s="2" t="s">
        <v>7613</v>
      </c>
      <c r="B111" s="2" t="s">
        <v>7614</v>
      </c>
      <c r="C111" s="62" t="s">
        <v>6391</v>
      </c>
      <c r="D111" s="2" t="s">
        <v>7328</v>
      </c>
      <c r="E111" s="66">
        <v>110393436</v>
      </c>
      <c r="F111" s="2" t="s">
        <v>6593</v>
      </c>
      <c r="G111" s="2"/>
      <c r="H111" s="13">
        <v>0</v>
      </c>
      <c r="I111" s="13">
        <f>H111*20*0.577</f>
        <v>0</v>
      </c>
      <c r="J111" s="128">
        <f t="shared" si="36"/>
        <v>0</v>
      </c>
      <c r="K111" s="13">
        <v>0</v>
      </c>
      <c r="L111" s="13">
        <f>K111*20*0.577</f>
        <v>0</v>
      </c>
      <c r="M111" s="128">
        <f t="shared" si="37"/>
        <v>0</v>
      </c>
      <c r="N111" s="13">
        <v>0</v>
      </c>
      <c r="O111" s="13">
        <f>N111*20*0.577</f>
        <v>0</v>
      </c>
      <c r="P111" s="13">
        <f t="shared" si="38"/>
        <v>0</v>
      </c>
      <c r="Q111" s="2" t="s">
        <v>7299</v>
      </c>
    </row>
    <row r="112" spans="1:17">
      <c r="A112" s="2" t="s">
        <v>7620</v>
      </c>
      <c r="B112" s="2" t="s">
        <v>7621</v>
      </c>
      <c r="C112" s="62" t="s">
        <v>6391</v>
      </c>
      <c r="D112" s="2" t="s">
        <v>7575</v>
      </c>
      <c r="E112" s="69">
        <v>1972702</v>
      </c>
      <c r="F112" s="2" t="s">
        <v>6560</v>
      </c>
      <c r="G112" s="2"/>
      <c r="H112" s="13">
        <v>33665</v>
      </c>
      <c r="I112" s="13">
        <f>H112/1000*20*0.577</f>
        <v>388.49409999999995</v>
      </c>
      <c r="J112" s="128">
        <f t="shared" si="36"/>
        <v>434.35522541794603</v>
      </c>
      <c r="K112" s="13">
        <v>34342</v>
      </c>
      <c r="L112" s="13">
        <f>K112/1000*20*0.577</f>
        <v>396.30667999999991</v>
      </c>
      <c r="M112" s="128">
        <f t="shared" si="37"/>
        <v>412.67778530664123</v>
      </c>
      <c r="N112" s="13">
        <v>41074</v>
      </c>
      <c r="O112" s="13">
        <f>N112/1000*20*0.577</f>
        <v>473.99395999999996</v>
      </c>
      <c r="P112" s="13">
        <f t="shared" si="38"/>
        <v>414.09709595307913</v>
      </c>
      <c r="Q112" s="2" t="s">
        <v>7579</v>
      </c>
    </row>
    <row r="113" spans="1:17">
      <c r="A113" s="2" t="s">
        <v>7620</v>
      </c>
      <c r="B113" s="2" t="s">
        <v>7621</v>
      </c>
      <c r="C113" s="2" t="s">
        <v>6391</v>
      </c>
      <c r="D113" s="2" t="s">
        <v>7575</v>
      </c>
      <c r="E113" s="69">
        <v>1972315</v>
      </c>
      <c r="F113" s="2" t="s">
        <v>7348</v>
      </c>
      <c r="G113" s="2"/>
      <c r="H113" s="13">
        <v>11425</v>
      </c>
      <c r="I113" s="13">
        <f>H113/1000*20*0.577</f>
        <v>131.84449999999998</v>
      </c>
      <c r="J113" s="128">
        <f t="shared" si="36"/>
        <v>147.40853855339472</v>
      </c>
      <c r="K113" s="13">
        <v>8659</v>
      </c>
      <c r="L113" s="13">
        <f>K113/1000*20*0.577</f>
        <v>99.924859999999995</v>
      </c>
      <c r="M113" s="128">
        <f t="shared" si="37"/>
        <v>104.05267436288528</v>
      </c>
      <c r="N113" s="13">
        <v>988</v>
      </c>
      <c r="O113" s="13">
        <f>N113/1000*20*0.577</f>
        <v>11.401519999999998</v>
      </c>
      <c r="P113" s="13">
        <f t="shared" si="38"/>
        <v>9.9607520767795243</v>
      </c>
      <c r="Q113" s="2" t="s">
        <v>7579</v>
      </c>
    </row>
    <row r="114" spans="1:17">
      <c r="A114" s="2" t="s">
        <v>7620</v>
      </c>
      <c r="B114" s="2" t="s">
        <v>7621</v>
      </c>
      <c r="C114" s="2" t="s">
        <v>6391</v>
      </c>
      <c r="D114" s="2" t="s">
        <v>7629</v>
      </c>
      <c r="E114" s="69">
        <v>1972300</v>
      </c>
      <c r="F114" s="2" t="s">
        <v>7156</v>
      </c>
      <c r="G114" s="2"/>
      <c r="H114" s="13">
        <v>211360</v>
      </c>
      <c r="I114" s="13">
        <f>H114/1000*20*0.577</f>
        <v>2439.0944000000004</v>
      </c>
      <c r="J114" s="128">
        <f t="shared" si="36"/>
        <v>2727.0257075400891</v>
      </c>
      <c r="K114" s="13">
        <v>202570</v>
      </c>
      <c r="L114" s="13">
        <f>K114/1000*20*0.577</f>
        <v>2337.6577999999995</v>
      </c>
      <c r="M114" s="128">
        <f t="shared" si="37"/>
        <v>2434.224534667937</v>
      </c>
      <c r="N114" s="13">
        <v>215210</v>
      </c>
      <c r="O114" s="13">
        <f>N114/1000*20*0.577</f>
        <v>2483.5233999999996</v>
      </c>
      <c r="P114" s="13">
        <f t="shared" si="38"/>
        <v>2169.6897312183414</v>
      </c>
      <c r="Q114" s="65"/>
    </row>
    <row r="115" spans="1:17">
      <c r="A115" s="2" t="s">
        <v>7620</v>
      </c>
      <c r="B115" s="2" t="s">
        <v>7621</v>
      </c>
      <c r="C115" s="2" t="s">
        <v>6391</v>
      </c>
      <c r="D115" s="2" t="s">
        <v>7630</v>
      </c>
      <c r="E115" s="69">
        <v>1011305</v>
      </c>
      <c r="F115" s="2" t="s">
        <v>7349</v>
      </c>
      <c r="G115" s="2"/>
      <c r="H115" s="13">
        <v>18727</v>
      </c>
      <c r="I115" s="13">
        <f>H115/1000*20*0.577</f>
        <v>216.10957999999999</v>
      </c>
      <c r="J115" s="128">
        <f t="shared" si="36"/>
        <v>241.62098043671102</v>
      </c>
      <c r="K115" s="13">
        <v>19028</v>
      </c>
      <c r="L115" s="13">
        <f>K115/1000*20*0.577</f>
        <v>219.58311999999995</v>
      </c>
      <c r="M115" s="128">
        <f t="shared" si="37"/>
        <v>228.65391936447404</v>
      </c>
      <c r="N115" s="13">
        <v>21896</v>
      </c>
      <c r="O115" s="13">
        <f>N115/1000*20*0.577</f>
        <v>252.67983999999998</v>
      </c>
      <c r="P115" s="13">
        <f t="shared" si="38"/>
        <v>220.74962294854703</v>
      </c>
      <c r="Q115" s="65"/>
    </row>
    <row r="116" spans="1:17" ht="13.5" thickBot="1">
      <c r="A116" s="56"/>
      <c r="B116" s="56"/>
      <c r="C116" s="132" t="s">
        <v>6385</v>
      </c>
      <c r="D116" s="56"/>
      <c r="E116" s="133"/>
      <c r="F116" s="56"/>
      <c r="G116" s="56"/>
      <c r="H116" s="105"/>
      <c r="I116" s="105">
        <f>SUM(I89:I115)</f>
        <v>194142.29668999999</v>
      </c>
      <c r="J116" s="105">
        <f>SUM(J89:J115)</f>
        <v>217060.4934333436</v>
      </c>
      <c r="K116" s="105"/>
      <c r="L116" s="105">
        <f>SUM(L89:L115)</f>
        <v>217348.66933999991</v>
      </c>
      <c r="M116" s="105">
        <f>SUM(M89:M115)</f>
        <v>226327.1653724754</v>
      </c>
      <c r="N116" s="105"/>
      <c r="O116" s="105">
        <f>SUM(O89:O115)</f>
        <v>217516.79559999992</v>
      </c>
      <c r="P116" s="105">
        <f>SUM(P89:P115)</f>
        <v>190030.00244766727</v>
      </c>
      <c r="Q116" s="56"/>
    </row>
    <row r="117" spans="1:17">
      <c r="A117" s="2"/>
      <c r="B117" s="2"/>
      <c r="C117" s="2"/>
      <c r="D117" s="2"/>
      <c r="E117" s="69"/>
      <c r="F117" s="2"/>
      <c r="G117" s="2"/>
      <c r="H117" s="13"/>
      <c r="I117" s="13"/>
      <c r="J117" s="13"/>
      <c r="K117" s="13"/>
      <c r="L117" s="13"/>
      <c r="M117" s="13"/>
      <c r="N117" s="13"/>
      <c r="O117" s="13"/>
      <c r="P117" s="13"/>
      <c r="Q117" s="65"/>
    </row>
    <row r="118" spans="1:17">
      <c r="A118" s="2" t="s">
        <v>7280</v>
      </c>
      <c r="B118" s="2" t="s">
        <v>7612</v>
      </c>
      <c r="C118" s="2" t="s">
        <v>6392</v>
      </c>
      <c r="D118" s="62" t="s">
        <v>7575</v>
      </c>
      <c r="E118" s="63" t="s">
        <v>7195</v>
      </c>
      <c r="F118" s="63" t="s">
        <v>7196</v>
      </c>
      <c r="G118" s="64">
        <v>5</v>
      </c>
      <c r="H118" s="128">
        <v>261.31</v>
      </c>
      <c r="I118" s="128">
        <f t="shared" ref="I118:I149" si="39">H118*53.803</f>
        <v>14059.261929999999</v>
      </c>
      <c r="J118" s="128">
        <f>I118/2931*3277</f>
        <v>15718.935975643124</v>
      </c>
      <c r="K118" s="128">
        <v>298.31</v>
      </c>
      <c r="L118" s="128">
        <f t="shared" ref="L118:L149" si="40">K118*53.803</f>
        <v>16049.97293</v>
      </c>
      <c r="M118" s="128">
        <f>L118/3147*3277</f>
        <v>16712.984204515411</v>
      </c>
      <c r="N118" s="128">
        <v>298.31</v>
      </c>
      <c r="O118" s="13">
        <f t="shared" ref="O118:O149" si="41">N118*53.803</f>
        <v>16049.97293</v>
      </c>
      <c r="P118" s="13">
        <f>O118/3751*3277</f>
        <v>14021.797198509732</v>
      </c>
      <c r="Q118" s="2" t="s">
        <v>7578</v>
      </c>
    </row>
    <row r="119" spans="1:17">
      <c r="A119" s="2" t="s">
        <v>7280</v>
      </c>
      <c r="B119" s="2" t="s">
        <v>7612</v>
      </c>
      <c r="C119" s="2" t="s">
        <v>6392</v>
      </c>
      <c r="D119" s="62" t="s">
        <v>7575</v>
      </c>
      <c r="E119" s="63" t="s">
        <v>7225</v>
      </c>
      <c r="F119" s="63" t="s">
        <v>7226</v>
      </c>
      <c r="G119" s="64">
        <v>10</v>
      </c>
      <c r="H119" s="128">
        <v>1565.3</v>
      </c>
      <c r="I119" s="128">
        <f t="shared" si="39"/>
        <v>84217.835899999991</v>
      </c>
      <c r="J119" s="128">
        <f t="shared" ref="J119:J182" si="42">I119/2931*3277</f>
        <v>94159.620690651645</v>
      </c>
      <c r="K119" s="128">
        <v>1590.1</v>
      </c>
      <c r="L119" s="128">
        <f t="shared" si="40"/>
        <v>85552.150299999994</v>
      </c>
      <c r="M119" s="128">
        <f t="shared" ref="M119:M182" si="43">L119/3147*3277</f>
        <v>89086.239762662852</v>
      </c>
      <c r="N119" s="128">
        <v>1590.1</v>
      </c>
      <c r="O119" s="13">
        <f t="shared" si="41"/>
        <v>85552.150299999994</v>
      </c>
      <c r="P119" s="13">
        <f t="shared" ref="P119:P182" si="44">O119/3751*3277</f>
        <v>74741.241411117036</v>
      </c>
      <c r="Q119" s="2" t="s">
        <v>7580</v>
      </c>
    </row>
    <row r="120" spans="1:17">
      <c r="A120" s="2" t="s">
        <v>7280</v>
      </c>
      <c r="B120" s="2" t="s">
        <v>7612</v>
      </c>
      <c r="C120" s="2" t="s">
        <v>6392</v>
      </c>
      <c r="D120" s="62" t="s">
        <v>7575</v>
      </c>
      <c r="E120" s="63" t="s">
        <v>7225</v>
      </c>
      <c r="F120" s="63" t="s">
        <v>7228</v>
      </c>
      <c r="G120" s="64">
        <v>2</v>
      </c>
      <c r="H120" s="128">
        <v>111.26</v>
      </c>
      <c r="I120" s="128">
        <f t="shared" si="39"/>
        <v>5986.1217800000004</v>
      </c>
      <c r="J120" s="128">
        <f t="shared" si="42"/>
        <v>6692.7741634459235</v>
      </c>
      <c r="K120" s="128">
        <v>120.13</v>
      </c>
      <c r="L120" s="128">
        <f t="shared" si="40"/>
        <v>6463.3543899999995</v>
      </c>
      <c r="M120" s="128">
        <f t="shared" si="43"/>
        <v>6730.350281547504</v>
      </c>
      <c r="N120" s="128">
        <v>120.13</v>
      </c>
      <c r="O120" s="13">
        <f t="shared" si="41"/>
        <v>6463.3543899999995</v>
      </c>
      <c r="P120" s="13">
        <f t="shared" si="44"/>
        <v>5646.6041951559582</v>
      </c>
      <c r="Q120" s="2" t="s">
        <v>7579</v>
      </c>
    </row>
    <row r="121" spans="1:17">
      <c r="A121" s="2" t="s">
        <v>7280</v>
      </c>
      <c r="B121" s="2" t="s">
        <v>7612</v>
      </c>
      <c r="C121" s="2" t="s">
        <v>6392</v>
      </c>
      <c r="D121" s="62" t="s">
        <v>7575</v>
      </c>
      <c r="E121" s="63" t="s">
        <v>7225</v>
      </c>
      <c r="F121" s="63" t="s">
        <v>7228</v>
      </c>
      <c r="G121" s="64">
        <v>2</v>
      </c>
      <c r="H121" s="128">
        <v>1939.7</v>
      </c>
      <c r="I121" s="128">
        <f t="shared" si="39"/>
        <v>104361.67909999999</v>
      </c>
      <c r="J121" s="128">
        <f t="shared" si="42"/>
        <v>116681.41330968951</v>
      </c>
      <c r="K121" s="128">
        <v>2214.6</v>
      </c>
      <c r="L121" s="128">
        <f t="shared" si="40"/>
        <v>119152.12379999999</v>
      </c>
      <c r="M121" s="128">
        <f t="shared" si="43"/>
        <v>124074.20072850332</v>
      </c>
      <c r="N121" s="128">
        <v>2214.6</v>
      </c>
      <c r="O121" s="13">
        <f t="shared" si="41"/>
        <v>119152.12379999999</v>
      </c>
      <c r="P121" s="13">
        <f t="shared" si="44"/>
        <v>104095.31050189282</v>
      </c>
      <c r="Q121" s="2" t="s">
        <v>7580</v>
      </c>
    </row>
    <row r="122" spans="1:17">
      <c r="A122" s="2" t="s">
        <v>7280</v>
      </c>
      <c r="B122" s="2" t="s">
        <v>7612</v>
      </c>
      <c r="C122" s="2" t="s">
        <v>6392</v>
      </c>
      <c r="D122" s="62" t="s">
        <v>7575</v>
      </c>
      <c r="E122" s="63" t="s">
        <v>7225</v>
      </c>
      <c r="F122" s="63" t="s">
        <v>7228</v>
      </c>
      <c r="G122" s="64">
        <v>2</v>
      </c>
      <c r="H122" s="128">
        <v>776.53</v>
      </c>
      <c r="I122" s="128">
        <f t="shared" si="39"/>
        <v>41779.64359</v>
      </c>
      <c r="J122" s="128">
        <f t="shared" si="42"/>
        <v>46711.665658283862</v>
      </c>
      <c r="K122" s="128">
        <v>874.07</v>
      </c>
      <c r="L122" s="128">
        <f t="shared" si="40"/>
        <v>47027.588210000002</v>
      </c>
      <c r="M122" s="128">
        <f t="shared" si="43"/>
        <v>48970.259473838574</v>
      </c>
      <c r="N122" s="128">
        <v>874.07</v>
      </c>
      <c r="O122" s="13">
        <f t="shared" si="41"/>
        <v>47027.588210000002</v>
      </c>
      <c r="P122" s="13">
        <f t="shared" si="44"/>
        <v>41084.885780903758</v>
      </c>
      <c r="Q122" s="2" t="s">
        <v>7579</v>
      </c>
    </row>
    <row r="123" spans="1:17">
      <c r="A123" s="2" t="s">
        <v>7280</v>
      </c>
      <c r="B123" s="2" t="s">
        <v>7612</v>
      </c>
      <c r="C123" s="2" t="s">
        <v>6392</v>
      </c>
      <c r="D123" s="62" t="s">
        <v>7575</v>
      </c>
      <c r="E123" s="63" t="s">
        <v>7225</v>
      </c>
      <c r="F123" s="63" t="s">
        <v>6467</v>
      </c>
      <c r="G123" s="64">
        <v>32</v>
      </c>
      <c r="H123" s="128">
        <v>2357.3000000000002</v>
      </c>
      <c r="I123" s="128">
        <f t="shared" si="39"/>
        <v>126829.8119</v>
      </c>
      <c r="J123" s="128">
        <f t="shared" si="42"/>
        <v>141801.87430784715</v>
      </c>
      <c r="K123" s="128">
        <v>2348.6</v>
      </c>
      <c r="L123" s="128">
        <f t="shared" si="40"/>
        <v>126361.72579999999</v>
      </c>
      <c r="M123" s="128">
        <f t="shared" si="43"/>
        <v>131581.62549939624</v>
      </c>
      <c r="N123" s="128">
        <v>2348.6</v>
      </c>
      <c r="O123" s="13">
        <f t="shared" si="41"/>
        <v>126361.72579999999</v>
      </c>
      <c r="P123" s="13">
        <f t="shared" si="44"/>
        <v>110393.86175595839</v>
      </c>
      <c r="Q123" s="2" t="s">
        <v>7580</v>
      </c>
    </row>
    <row r="124" spans="1:17">
      <c r="A124" s="2" t="s">
        <v>7280</v>
      </c>
      <c r="B124" s="2" t="s">
        <v>7612</v>
      </c>
      <c r="C124" s="2" t="s">
        <v>6392</v>
      </c>
      <c r="D124" s="62" t="s">
        <v>7575</v>
      </c>
      <c r="E124" s="63" t="s">
        <v>7225</v>
      </c>
      <c r="F124" s="63" t="s">
        <v>7242</v>
      </c>
      <c r="G124" s="64">
        <v>11</v>
      </c>
      <c r="H124" s="128">
        <v>1414.3</v>
      </c>
      <c r="I124" s="128">
        <f t="shared" si="39"/>
        <v>76093.582899999994</v>
      </c>
      <c r="J124" s="128">
        <f t="shared" si="42"/>
        <v>85076.312235858073</v>
      </c>
      <c r="K124" s="128">
        <v>1204.8</v>
      </c>
      <c r="L124" s="128">
        <f t="shared" si="40"/>
        <v>64821.854399999997</v>
      </c>
      <c r="M124" s="128">
        <f t="shared" si="43"/>
        <v>67499.59226844614</v>
      </c>
      <c r="N124" s="128">
        <v>1204.8</v>
      </c>
      <c r="O124" s="13">
        <f t="shared" si="41"/>
        <v>64821.854399999997</v>
      </c>
      <c r="P124" s="13">
        <f t="shared" si="44"/>
        <v>56630.556349986662</v>
      </c>
      <c r="Q124" s="2" t="s">
        <v>7579</v>
      </c>
    </row>
    <row r="125" spans="1:17">
      <c r="A125" s="2" t="s">
        <v>7280</v>
      </c>
      <c r="B125" s="2" t="s">
        <v>7612</v>
      </c>
      <c r="C125" s="2" t="s">
        <v>6392</v>
      </c>
      <c r="D125" s="62" t="s">
        <v>7575</v>
      </c>
      <c r="E125" s="63" t="s">
        <v>7225</v>
      </c>
      <c r="F125" s="63" t="s">
        <v>7269</v>
      </c>
      <c r="G125" s="64">
        <v>1</v>
      </c>
      <c r="H125" s="128">
        <v>229.06</v>
      </c>
      <c r="I125" s="128">
        <f t="shared" si="39"/>
        <v>12324.115179999999</v>
      </c>
      <c r="J125" s="128">
        <f t="shared" si="42"/>
        <v>13778.957845397475</v>
      </c>
      <c r="K125" s="128">
        <v>212.81</v>
      </c>
      <c r="L125" s="128">
        <f t="shared" si="40"/>
        <v>11449.816429999999</v>
      </c>
      <c r="M125" s="128">
        <f t="shared" si="43"/>
        <v>11922.798996221798</v>
      </c>
      <c r="N125" s="128">
        <v>212.81</v>
      </c>
      <c r="O125" s="13">
        <f t="shared" si="41"/>
        <v>11449.816429999999</v>
      </c>
      <c r="P125" s="13">
        <f t="shared" si="44"/>
        <v>10002.945465505198</v>
      </c>
      <c r="Q125" s="2" t="s">
        <v>7580</v>
      </c>
    </row>
    <row r="126" spans="1:17">
      <c r="A126" s="2" t="s">
        <v>7280</v>
      </c>
      <c r="B126" s="2" t="s">
        <v>7612</v>
      </c>
      <c r="C126" s="2" t="s">
        <v>6392</v>
      </c>
      <c r="D126" s="62" t="s">
        <v>7575</v>
      </c>
      <c r="E126" s="63" t="s">
        <v>7209</v>
      </c>
      <c r="F126" s="63" t="s">
        <v>7210</v>
      </c>
      <c r="G126" s="64">
        <v>1</v>
      </c>
      <c r="H126" s="128">
        <v>63.1</v>
      </c>
      <c r="I126" s="128">
        <f t="shared" si="39"/>
        <v>3394.9692999999997</v>
      </c>
      <c r="J126" s="128">
        <f t="shared" si="42"/>
        <v>3795.7401556124187</v>
      </c>
      <c r="K126" s="128">
        <v>70.3</v>
      </c>
      <c r="L126" s="128">
        <f t="shared" si="40"/>
        <v>3782.3508999999995</v>
      </c>
      <c r="M126" s="128">
        <f t="shared" si="43"/>
        <v>3938.5967268191921</v>
      </c>
      <c r="N126" s="128">
        <v>70.3</v>
      </c>
      <c r="O126" s="13">
        <f t="shared" si="41"/>
        <v>3782.3508999999995</v>
      </c>
      <c r="P126" s="13">
        <f t="shared" si="44"/>
        <v>3304.3892026926151</v>
      </c>
      <c r="Q126" s="2" t="s">
        <v>7579</v>
      </c>
    </row>
    <row r="127" spans="1:17">
      <c r="A127" s="2" t="s">
        <v>7280</v>
      </c>
      <c r="B127" s="2" t="s">
        <v>7612</v>
      </c>
      <c r="C127" s="2" t="s">
        <v>6392</v>
      </c>
      <c r="D127" s="62" t="s">
        <v>7575</v>
      </c>
      <c r="E127" s="63" t="s">
        <v>7209</v>
      </c>
      <c r="F127" s="63" t="s">
        <v>6532</v>
      </c>
      <c r="G127" s="64">
        <v>2</v>
      </c>
      <c r="H127" s="128">
        <v>72.099999999999994</v>
      </c>
      <c r="I127" s="128">
        <f t="shared" si="39"/>
        <v>3879.1962999999996</v>
      </c>
      <c r="J127" s="128">
        <f t="shared" si="42"/>
        <v>4337.1294012623675</v>
      </c>
      <c r="K127" s="128">
        <v>81.099999999999994</v>
      </c>
      <c r="L127" s="128">
        <f t="shared" si="40"/>
        <v>4363.4232999999995</v>
      </c>
      <c r="M127" s="128">
        <f t="shared" si="43"/>
        <v>4543.6727531299648</v>
      </c>
      <c r="N127" s="128">
        <v>81.099999999999994</v>
      </c>
      <c r="O127" s="13">
        <f t="shared" si="41"/>
        <v>4363.4232999999995</v>
      </c>
      <c r="P127" s="13">
        <f t="shared" si="44"/>
        <v>3812.0336321247664</v>
      </c>
      <c r="Q127" s="2" t="s">
        <v>7580</v>
      </c>
    </row>
    <row r="128" spans="1:17">
      <c r="A128" s="2" t="s">
        <v>7280</v>
      </c>
      <c r="B128" s="2" t="s">
        <v>7612</v>
      </c>
      <c r="C128" s="2" t="s">
        <v>6392</v>
      </c>
      <c r="D128" s="62" t="s">
        <v>7575</v>
      </c>
      <c r="E128" s="63" t="s">
        <v>7209</v>
      </c>
      <c r="F128" s="63" t="s">
        <v>7236</v>
      </c>
      <c r="G128" s="64">
        <v>2</v>
      </c>
      <c r="H128" s="128">
        <v>2040.4</v>
      </c>
      <c r="I128" s="128">
        <f t="shared" si="39"/>
        <v>109779.6412</v>
      </c>
      <c r="J128" s="128">
        <f t="shared" si="42"/>
        <v>122738.95742490618</v>
      </c>
      <c r="K128" s="128">
        <v>2320.6999999999998</v>
      </c>
      <c r="L128" s="128">
        <f t="shared" si="40"/>
        <v>124860.62209999998</v>
      </c>
      <c r="M128" s="128">
        <f t="shared" si="43"/>
        <v>130018.51243142675</v>
      </c>
      <c r="N128" s="128">
        <v>2320.6999999999998</v>
      </c>
      <c r="O128" s="13">
        <f t="shared" si="41"/>
        <v>124860.62209999998</v>
      </c>
      <c r="P128" s="13">
        <f t="shared" si="44"/>
        <v>109082.44697992533</v>
      </c>
      <c r="Q128" s="2" t="s">
        <v>7579</v>
      </c>
    </row>
    <row r="129" spans="1:19">
      <c r="A129" s="2" t="s">
        <v>7280</v>
      </c>
      <c r="B129" s="2" t="s">
        <v>7612</v>
      </c>
      <c r="C129" s="2" t="s">
        <v>6392</v>
      </c>
      <c r="D129" s="62" t="s">
        <v>7575</v>
      </c>
      <c r="E129" s="63" t="s">
        <v>7209</v>
      </c>
      <c r="F129" s="63" t="s">
        <v>6535</v>
      </c>
      <c r="G129" s="64">
        <v>1</v>
      </c>
      <c r="H129" s="128">
        <v>104.8</v>
      </c>
      <c r="I129" s="128">
        <f t="shared" si="39"/>
        <v>5638.5544</v>
      </c>
      <c r="J129" s="128">
        <f t="shared" si="42"/>
        <v>6304.1769937905146</v>
      </c>
      <c r="K129" s="128">
        <v>109.3</v>
      </c>
      <c r="L129" s="128">
        <f t="shared" si="40"/>
        <v>5880.6678999999995</v>
      </c>
      <c r="M129" s="128">
        <f t="shared" si="43"/>
        <v>6123.5934884969811</v>
      </c>
      <c r="N129" s="128">
        <v>109.3</v>
      </c>
      <c r="O129" s="13">
        <f t="shared" si="41"/>
        <v>5880.6678999999995</v>
      </c>
      <c r="P129" s="13">
        <f t="shared" si="44"/>
        <v>5137.549642308717</v>
      </c>
      <c r="Q129" s="2" t="s">
        <v>7579</v>
      </c>
    </row>
    <row r="130" spans="1:19">
      <c r="A130" s="2" t="s">
        <v>7280</v>
      </c>
      <c r="B130" s="2" t="s">
        <v>7612</v>
      </c>
      <c r="C130" s="2" t="s">
        <v>6392</v>
      </c>
      <c r="D130" s="62" t="s">
        <v>7575</v>
      </c>
      <c r="E130" s="63" t="s">
        <v>7209</v>
      </c>
      <c r="F130" s="63" t="s">
        <v>6535</v>
      </c>
      <c r="G130" s="64">
        <v>3</v>
      </c>
      <c r="H130" s="128">
        <v>63.4</v>
      </c>
      <c r="I130" s="128">
        <f t="shared" si="39"/>
        <v>3411.1101999999996</v>
      </c>
      <c r="J130" s="128">
        <f t="shared" si="42"/>
        <v>3813.7864638007504</v>
      </c>
      <c r="K130" s="128">
        <v>77.2</v>
      </c>
      <c r="L130" s="128">
        <f t="shared" si="40"/>
        <v>4153.5915999999997</v>
      </c>
      <c r="M130" s="128">
        <f t="shared" si="43"/>
        <v>4325.1730769621854</v>
      </c>
      <c r="N130" s="128">
        <v>77.2</v>
      </c>
      <c r="O130" s="13">
        <f t="shared" si="41"/>
        <v>4153.5915999999997</v>
      </c>
      <c r="P130" s="13">
        <f t="shared" si="44"/>
        <v>3628.7175881631561</v>
      </c>
      <c r="Q130" s="2" t="s">
        <v>7579</v>
      </c>
    </row>
    <row r="131" spans="1:19">
      <c r="A131" s="2" t="s">
        <v>7280</v>
      </c>
      <c r="B131" s="2" t="s">
        <v>7612</v>
      </c>
      <c r="C131" s="2" t="s">
        <v>6392</v>
      </c>
      <c r="D131" s="62" t="s">
        <v>7575</v>
      </c>
      <c r="E131" s="63" t="s">
        <v>7217</v>
      </c>
      <c r="F131" s="63" t="s">
        <v>7218</v>
      </c>
      <c r="G131" s="64">
        <v>9</v>
      </c>
      <c r="H131" s="128">
        <v>1161</v>
      </c>
      <c r="I131" s="128">
        <f t="shared" si="39"/>
        <v>62465.282999999996</v>
      </c>
      <c r="J131" s="128">
        <f t="shared" si="42"/>
        <v>69839.2126888434</v>
      </c>
      <c r="K131" s="128">
        <v>1247</v>
      </c>
      <c r="L131" s="128">
        <f t="shared" si="40"/>
        <v>67092.341</v>
      </c>
      <c r="M131" s="128">
        <f t="shared" si="43"/>
        <v>69863.87081569749</v>
      </c>
      <c r="N131" s="128">
        <v>1247</v>
      </c>
      <c r="O131" s="13">
        <f t="shared" si="41"/>
        <v>67092.341</v>
      </c>
      <c r="P131" s="13">
        <f t="shared" si="44"/>
        <v>58614.129953878961</v>
      </c>
      <c r="Q131" s="2" t="s">
        <v>7579</v>
      </c>
    </row>
    <row r="132" spans="1:19">
      <c r="A132" s="2" t="s">
        <v>7280</v>
      </c>
      <c r="B132" s="2" t="s">
        <v>7612</v>
      </c>
      <c r="C132" s="2" t="s">
        <v>6392</v>
      </c>
      <c r="D132" s="62" t="s">
        <v>7575</v>
      </c>
      <c r="E132" s="63" t="s">
        <v>7257</v>
      </c>
      <c r="F132" s="63" t="s">
        <v>7258</v>
      </c>
      <c r="G132" s="64">
        <v>18</v>
      </c>
      <c r="H132" s="128">
        <v>80.16</v>
      </c>
      <c r="I132" s="128">
        <f t="shared" si="39"/>
        <v>4312.8484799999997</v>
      </c>
      <c r="J132" s="128">
        <f t="shared" si="42"/>
        <v>4821.9735479222099</v>
      </c>
      <c r="K132" s="128">
        <v>85.74</v>
      </c>
      <c r="L132" s="128">
        <f t="shared" si="40"/>
        <v>4613.0692199999994</v>
      </c>
      <c r="M132" s="128">
        <f t="shared" si="43"/>
        <v>4803.63134221163</v>
      </c>
      <c r="N132" s="128">
        <v>85.74</v>
      </c>
      <c r="O132" s="13">
        <f t="shared" si="41"/>
        <v>4613.0692199999994</v>
      </c>
      <c r="P132" s="13">
        <f t="shared" si="44"/>
        <v>4030.1327203252458</v>
      </c>
      <c r="Q132" s="2" t="s">
        <v>7579</v>
      </c>
    </row>
    <row r="133" spans="1:19">
      <c r="A133" s="2" t="s">
        <v>7280</v>
      </c>
      <c r="B133" s="2" t="s">
        <v>7612</v>
      </c>
      <c r="C133" s="2" t="s">
        <v>6392</v>
      </c>
      <c r="D133" s="62" t="s">
        <v>7575</v>
      </c>
      <c r="E133" s="63" t="s">
        <v>7261</v>
      </c>
      <c r="F133" s="63" t="s">
        <v>7262</v>
      </c>
      <c r="G133" s="64">
        <v>2</v>
      </c>
      <c r="H133" s="128">
        <v>591.22</v>
      </c>
      <c r="I133" s="128">
        <f t="shared" si="39"/>
        <v>31809.409660000001</v>
      </c>
      <c r="J133" s="128">
        <f t="shared" si="42"/>
        <v>35564.461090351419</v>
      </c>
      <c r="K133" s="128">
        <v>568.34</v>
      </c>
      <c r="L133" s="128">
        <f t="shared" si="40"/>
        <v>30578.39702</v>
      </c>
      <c r="M133" s="128">
        <f t="shared" si="43"/>
        <v>31841.565629024466</v>
      </c>
      <c r="N133" s="128">
        <v>568.34</v>
      </c>
      <c r="O133" s="13">
        <f t="shared" si="41"/>
        <v>30578.39702</v>
      </c>
      <c r="P133" s="13">
        <f t="shared" si="44"/>
        <v>26714.318057728604</v>
      </c>
      <c r="Q133" s="2" t="s">
        <v>7579</v>
      </c>
    </row>
    <row r="134" spans="1:19">
      <c r="A134" s="2" t="s">
        <v>7280</v>
      </c>
      <c r="B134" s="2" t="s">
        <v>7612</v>
      </c>
      <c r="C134" s="2" t="s">
        <v>6392</v>
      </c>
      <c r="D134" s="62" t="s">
        <v>7575</v>
      </c>
      <c r="E134" s="63" t="s">
        <v>7256</v>
      </c>
      <c r="F134" s="63" t="s">
        <v>7255</v>
      </c>
      <c r="G134" s="64">
        <v>16</v>
      </c>
      <c r="H134" s="128">
        <v>180.92</v>
      </c>
      <c r="I134" s="128">
        <f t="shared" si="39"/>
        <v>9734.0387599999995</v>
      </c>
      <c r="J134" s="128">
        <f t="shared" si="42"/>
        <v>10883.126924776527</v>
      </c>
      <c r="K134" s="128">
        <v>194.72</v>
      </c>
      <c r="L134" s="128">
        <f t="shared" si="40"/>
        <v>10476.52016</v>
      </c>
      <c r="M134" s="128">
        <f t="shared" si="43"/>
        <v>10909.296652151255</v>
      </c>
      <c r="N134" s="128">
        <v>194.72</v>
      </c>
      <c r="O134" s="13">
        <f t="shared" si="41"/>
        <v>10476.52016</v>
      </c>
      <c r="P134" s="13">
        <f t="shared" si="44"/>
        <v>9152.641046206345</v>
      </c>
      <c r="Q134" s="2" t="s">
        <v>7579</v>
      </c>
    </row>
    <row r="135" spans="1:19">
      <c r="A135" s="2" t="s">
        <v>7280</v>
      </c>
      <c r="B135" s="2" t="s">
        <v>7612</v>
      </c>
      <c r="C135" s="2" t="s">
        <v>6392</v>
      </c>
      <c r="D135" s="62" t="s">
        <v>7587</v>
      </c>
      <c r="E135" s="63" t="s">
        <v>7263</v>
      </c>
      <c r="F135" s="63" t="s">
        <v>6433</v>
      </c>
      <c r="G135" s="64">
        <v>1</v>
      </c>
      <c r="H135" s="128">
        <v>845.6</v>
      </c>
      <c r="I135" s="128">
        <f t="shared" si="39"/>
        <v>45495.816800000001</v>
      </c>
      <c r="J135" s="128">
        <f t="shared" si="42"/>
        <v>50866.527346844079</v>
      </c>
      <c r="K135" s="128">
        <v>926.1</v>
      </c>
      <c r="L135" s="128">
        <f t="shared" si="40"/>
        <v>49826.958299999998</v>
      </c>
      <c r="M135" s="128">
        <f t="shared" si="43"/>
        <v>51885.269256148713</v>
      </c>
      <c r="N135" s="128">
        <v>926.1</v>
      </c>
      <c r="O135" s="13">
        <f t="shared" si="41"/>
        <v>49826.958299999998</v>
      </c>
      <c r="P135" s="13">
        <f t="shared" si="44"/>
        <v>43530.509823806984</v>
      </c>
      <c r="Q135" s="65"/>
    </row>
    <row r="136" spans="1:19">
      <c r="A136" s="2" t="s">
        <v>7280</v>
      </c>
      <c r="B136" s="2" t="s">
        <v>7612</v>
      </c>
      <c r="C136" s="2" t="s">
        <v>6392</v>
      </c>
      <c r="D136" s="62" t="s">
        <v>7587</v>
      </c>
      <c r="E136" s="63" t="s">
        <v>7263</v>
      </c>
      <c r="F136" s="63" t="s">
        <v>7277</v>
      </c>
      <c r="G136" s="64">
        <v>136</v>
      </c>
      <c r="H136" s="128">
        <v>639.95000000000005</v>
      </c>
      <c r="I136" s="128">
        <f t="shared" si="39"/>
        <v>34431.229850000003</v>
      </c>
      <c r="J136" s="128">
        <f t="shared" si="42"/>
        <v>38495.783083742754</v>
      </c>
      <c r="K136" s="128">
        <v>550.04</v>
      </c>
      <c r="L136" s="128">
        <f t="shared" si="40"/>
        <v>29593.802119999997</v>
      </c>
      <c r="M136" s="128">
        <f t="shared" si="43"/>
        <v>30816.297917775653</v>
      </c>
      <c r="N136" s="128">
        <v>550.04</v>
      </c>
      <c r="O136" s="13">
        <f t="shared" si="41"/>
        <v>29593.802119999997</v>
      </c>
      <c r="P136" s="13">
        <f t="shared" si="44"/>
        <v>25854.142774524124</v>
      </c>
      <c r="Q136" s="2" t="s">
        <v>7579</v>
      </c>
    </row>
    <row r="137" spans="1:19">
      <c r="A137" s="2" t="s">
        <v>7280</v>
      </c>
      <c r="B137" s="2" t="s">
        <v>7612</v>
      </c>
      <c r="C137" s="2" t="s">
        <v>6392</v>
      </c>
      <c r="D137" s="62" t="s">
        <v>7575</v>
      </c>
      <c r="E137" s="63" t="s">
        <v>7270</v>
      </c>
      <c r="F137" s="63" t="s">
        <v>6846</v>
      </c>
      <c r="G137" s="64">
        <v>6</v>
      </c>
      <c r="H137" s="128">
        <v>288.14</v>
      </c>
      <c r="I137" s="128">
        <f t="shared" si="39"/>
        <v>15502.796419999999</v>
      </c>
      <c r="J137" s="128">
        <f t="shared" si="42"/>
        <v>17332.877471286251</v>
      </c>
      <c r="K137" s="128">
        <v>387.19</v>
      </c>
      <c r="L137" s="128">
        <f t="shared" si="40"/>
        <v>20831.98357</v>
      </c>
      <c r="M137" s="128">
        <f t="shared" si="43"/>
        <v>21692.5357988211</v>
      </c>
      <c r="N137" s="128">
        <v>387.19</v>
      </c>
      <c r="O137" s="13">
        <f t="shared" si="41"/>
        <v>20831.98357</v>
      </c>
      <c r="P137" s="13">
        <f t="shared" si="44"/>
        <v>18199.522836280994</v>
      </c>
      <c r="Q137" s="2" t="s">
        <v>7580</v>
      </c>
    </row>
    <row r="138" spans="1:19">
      <c r="A138" s="2" t="s">
        <v>7280</v>
      </c>
      <c r="B138" s="2" t="s">
        <v>7612</v>
      </c>
      <c r="C138" s="2" t="s">
        <v>6392</v>
      </c>
      <c r="D138" s="62" t="s">
        <v>7586</v>
      </c>
      <c r="E138" s="63" t="s">
        <v>7204</v>
      </c>
      <c r="F138" s="63" t="s">
        <v>7203</v>
      </c>
      <c r="G138" s="64">
        <v>20</v>
      </c>
      <c r="H138" s="128">
        <v>329.38</v>
      </c>
      <c r="I138" s="128">
        <f t="shared" si="39"/>
        <v>17721.632139999998</v>
      </c>
      <c r="J138" s="128">
        <f t="shared" si="42"/>
        <v>19813.643303575569</v>
      </c>
      <c r="K138" s="128">
        <v>369.89</v>
      </c>
      <c r="L138" s="128">
        <f t="shared" si="40"/>
        <v>19901.191669999997</v>
      </c>
      <c r="M138" s="128">
        <f t="shared" si="43"/>
        <v>20723.293645564027</v>
      </c>
      <c r="N138" s="128">
        <v>369.89</v>
      </c>
      <c r="O138" s="13">
        <f t="shared" si="41"/>
        <v>19901.191669999997</v>
      </c>
      <c r="P138" s="13">
        <f t="shared" si="44"/>
        <v>17386.351666912818</v>
      </c>
      <c r="Q138" s="2" t="s">
        <v>7579</v>
      </c>
    </row>
    <row r="139" spans="1:19">
      <c r="A139" s="2" t="s">
        <v>7280</v>
      </c>
      <c r="B139" s="2" t="s">
        <v>7612</v>
      </c>
      <c r="C139" s="2" t="s">
        <v>6392</v>
      </c>
      <c r="D139" s="62" t="s">
        <v>7586</v>
      </c>
      <c r="E139" s="63" t="s">
        <v>7204</v>
      </c>
      <c r="F139" s="63" t="s">
        <v>7210</v>
      </c>
      <c r="G139" s="64">
        <v>2</v>
      </c>
      <c r="H139" s="128">
        <v>24.06</v>
      </c>
      <c r="I139" s="128">
        <f t="shared" si="39"/>
        <v>1294.5001799999998</v>
      </c>
      <c r="J139" s="128">
        <f t="shared" si="42"/>
        <v>1447.3139167041963</v>
      </c>
      <c r="K139" s="128">
        <v>26.95</v>
      </c>
      <c r="L139" s="128">
        <f t="shared" si="40"/>
        <v>1449.9908499999999</v>
      </c>
      <c r="M139" s="128">
        <f t="shared" si="43"/>
        <v>1509.8887878773432</v>
      </c>
      <c r="N139" s="128">
        <v>26.95</v>
      </c>
      <c r="O139" s="13">
        <f t="shared" si="41"/>
        <v>1449.9908499999999</v>
      </c>
      <c r="P139" s="13">
        <f t="shared" si="44"/>
        <v>1266.7608678885631</v>
      </c>
      <c r="Q139" s="2" t="s">
        <v>7579</v>
      </c>
    </row>
    <row r="140" spans="1:19">
      <c r="A140" s="2" t="s">
        <v>7280</v>
      </c>
      <c r="B140" s="2" t="s">
        <v>7612</v>
      </c>
      <c r="C140" s="2" t="s">
        <v>6392</v>
      </c>
      <c r="D140" s="62" t="s">
        <v>7586</v>
      </c>
      <c r="E140" s="63" t="s">
        <v>7204</v>
      </c>
      <c r="F140" s="63" t="s">
        <v>7210</v>
      </c>
      <c r="G140" s="64">
        <v>2</v>
      </c>
      <c r="H140" s="128">
        <v>30.34</v>
      </c>
      <c r="I140" s="128">
        <f t="shared" si="39"/>
        <v>1632.38302</v>
      </c>
      <c r="J140" s="128">
        <f t="shared" si="42"/>
        <v>1825.0833014466052</v>
      </c>
      <c r="K140" s="128">
        <v>20.55</v>
      </c>
      <c r="L140" s="128">
        <f t="shared" si="40"/>
        <v>1105.65165</v>
      </c>
      <c r="M140" s="128">
        <f t="shared" si="43"/>
        <v>1151.3252167302194</v>
      </c>
      <c r="N140" s="128">
        <v>20.55</v>
      </c>
      <c r="O140" s="13">
        <f t="shared" si="41"/>
        <v>1105.65165</v>
      </c>
      <c r="P140" s="13">
        <f t="shared" si="44"/>
        <v>965.93453933617707</v>
      </c>
      <c r="Q140" s="2" t="s">
        <v>7579</v>
      </c>
    </row>
    <row r="141" spans="1:19">
      <c r="A141" s="2" t="s">
        <v>7280</v>
      </c>
      <c r="B141" s="2" t="s">
        <v>7612</v>
      </c>
      <c r="C141" s="2" t="s">
        <v>6392</v>
      </c>
      <c r="D141" s="62" t="s">
        <v>7586</v>
      </c>
      <c r="E141" s="63" t="s">
        <v>7204</v>
      </c>
      <c r="F141" s="63" t="s">
        <v>7211</v>
      </c>
      <c r="G141" s="64">
        <v>153</v>
      </c>
      <c r="H141" s="128">
        <v>17.18</v>
      </c>
      <c r="I141" s="128">
        <f t="shared" si="39"/>
        <v>924.33553999999992</v>
      </c>
      <c r="J141" s="128">
        <f t="shared" si="42"/>
        <v>1033.4519155851244</v>
      </c>
      <c r="K141" s="128">
        <v>20.51</v>
      </c>
      <c r="L141" s="128">
        <f t="shared" si="40"/>
        <v>1103.49953</v>
      </c>
      <c r="M141" s="128">
        <f t="shared" si="43"/>
        <v>1149.0841944105498</v>
      </c>
      <c r="N141" s="128">
        <v>20.51</v>
      </c>
      <c r="O141" s="13">
        <f t="shared" si="41"/>
        <v>1103.49953</v>
      </c>
      <c r="P141" s="13">
        <f t="shared" si="44"/>
        <v>964.05437478272472</v>
      </c>
      <c r="Q141" s="2" t="s">
        <v>7579</v>
      </c>
      <c r="R141" s="53"/>
      <c r="S141" s="53"/>
    </row>
    <row r="142" spans="1:19">
      <c r="A142" s="2" t="s">
        <v>7280</v>
      </c>
      <c r="B142" s="2" t="s">
        <v>7612</v>
      </c>
      <c r="C142" s="2" t="s">
        <v>6392</v>
      </c>
      <c r="D142" s="62" t="s">
        <v>7586</v>
      </c>
      <c r="E142" s="63" t="s">
        <v>7204</v>
      </c>
      <c r="F142" s="63" t="s">
        <v>7212</v>
      </c>
      <c r="G142" s="64">
        <v>7</v>
      </c>
      <c r="H142" s="128">
        <v>55.02</v>
      </c>
      <c r="I142" s="128">
        <f t="shared" si="39"/>
        <v>2960.2410599999998</v>
      </c>
      <c r="J142" s="128">
        <f t="shared" si="42"/>
        <v>3309.6929217400202</v>
      </c>
      <c r="K142" s="128">
        <v>63.93</v>
      </c>
      <c r="L142" s="128">
        <f t="shared" si="40"/>
        <v>3439.6257899999996</v>
      </c>
      <c r="M142" s="128">
        <f t="shared" si="43"/>
        <v>3581.71392241182</v>
      </c>
      <c r="N142" s="128">
        <v>63.93</v>
      </c>
      <c r="O142" s="13">
        <f t="shared" si="41"/>
        <v>3439.6257899999996</v>
      </c>
      <c r="P142" s="13">
        <f t="shared" si="44"/>
        <v>3004.9729975553182</v>
      </c>
      <c r="Q142" s="2" t="s">
        <v>7579</v>
      </c>
    </row>
    <row r="143" spans="1:19">
      <c r="A143" s="2" t="s">
        <v>7280</v>
      </c>
      <c r="B143" s="2" t="s">
        <v>7612</v>
      </c>
      <c r="C143" s="2" t="s">
        <v>6392</v>
      </c>
      <c r="D143" s="62" t="s">
        <v>7586</v>
      </c>
      <c r="E143" s="63" t="s">
        <v>7204</v>
      </c>
      <c r="F143" s="63" t="s">
        <v>7221</v>
      </c>
      <c r="G143" s="64">
        <v>34</v>
      </c>
      <c r="H143" s="128">
        <v>90.61</v>
      </c>
      <c r="I143" s="128">
        <f t="shared" si="39"/>
        <v>4875.0898299999999</v>
      </c>
      <c r="J143" s="128">
        <f t="shared" si="42"/>
        <v>5450.5866164824292</v>
      </c>
      <c r="K143" s="128">
        <v>99.59</v>
      </c>
      <c r="L143" s="128">
        <f t="shared" si="40"/>
        <v>5358.2407700000003</v>
      </c>
      <c r="M143" s="128">
        <f t="shared" si="43"/>
        <v>5579.5853203972038</v>
      </c>
      <c r="N143" s="128">
        <v>99.59</v>
      </c>
      <c r="O143" s="13">
        <f t="shared" si="41"/>
        <v>5358.2407700000003</v>
      </c>
      <c r="P143" s="13">
        <f t="shared" si="44"/>
        <v>4681.1396969581447</v>
      </c>
      <c r="Q143" s="2" t="s">
        <v>7579</v>
      </c>
    </row>
    <row r="144" spans="1:19">
      <c r="A144" s="2" t="s">
        <v>7280</v>
      </c>
      <c r="B144" s="2" t="s">
        <v>7612</v>
      </c>
      <c r="C144" s="2" t="s">
        <v>6392</v>
      </c>
      <c r="D144" s="62" t="s">
        <v>7586</v>
      </c>
      <c r="E144" s="63" t="s">
        <v>7204</v>
      </c>
      <c r="F144" s="63" t="s">
        <v>7221</v>
      </c>
      <c r="G144" s="64">
        <v>75</v>
      </c>
      <c r="H144" s="128">
        <v>132.38999999999999</v>
      </c>
      <c r="I144" s="128">
        <f t="shared" si="39"/>
        <v>7122.9791699999987</v>
      </c>
      <c r="J144" s="128">
        <f t="shared" si="42"/>
        <v>7963.8358035107458</v>
      </c>
      <c r="K144" s="128">
        <v>124.69</v>
      </c>
      <c r="L144" s="128">
        <f t="shared" si="40"/>
        <v>6708.69607</v>
      </c>
      <c r="M144" s="128">
        <f t="shared" si="43"/>
        <v>6985.8268259898314</v>
      </c>
      <c r="N144" s="128">
        <v>124.69</v>
      </c>
      <c r="O144" s="13">
        <f t="shared" si="41"/>
        <v>6708.69607</v>
      </c>
      <c r="P144" s="13">
        <f t="shared" si="44"/>
        <v>5860.9429542495327</v>
      </c>
      <c r="Q144" s="2" t="s">
        <v>7579</v>
      </c>
    </row>
    <row r="145" spans="1:17">
      <c r="A145" s="2" t="s">
        <v>7280</v>
      </c>
      <c r="B145" s="2" t="s">
        <v>7612</v>
      </c>
      <c r="C145" s="2" t="s">
        <v>6392</v>
      </c>
      <c r="D145" s="62" t="s">
        <v>7586</v>
      </c>
      <c r="E145" s="63" t="s">
        <v>7204</v>
      </c>
      <c r="F145" s="63" t="s">
        <v>7223</v>
      </c>
      <c r="G145" s="64">
        <v>36</v>
      </c>
      <c r="H145" s="128">
        <v>40.119999999999997</v>
      </c>
      <c r="I145" s="128">
        <f t="shared" si="39"/>
        <v>2158.5763599999996</v>
      </c>
      <c r="J145" s="128">
        <f t="shared" si="42"/>
        <v>2413.3929483862157</v>
      </c>
      <c r="K145" s="128">
        <v>40.71</v>
      </c>
      <c r="L145" s="128">
        <f t="shared" si="40"/>
        <v>2190.3201300000001</v>
      </c>
      <c r="M145" s="128">
        <f t="shared" si="43"/>
        <v>2280.8004658436607</v>
      </c>
      <c r="N145" s="128">
        <v>40.71</v>
      </c>
      <c r="O145" s="13">
        <f t="shared" si="41"/>
        <v>2190.3201300000001</v>
      </c>
      <c r="P145" s="13">
        <f t="shared" si="44"/>
        <v>1913.5374742761933</v>
      </c>
      <c r="Q145" s="2" t="s">
        <v>7579</v>
      </c>
    </row>
    <row r="146" spans="1:17">
      <c r="A146" s="2" t="s">
        <v>7280</v>
      </c>
      <c r="B146" s="2" t="s">
        <v>7612</v>
      </c>
      <c r="C146" s="2" t="s">
        <v>6392</v>
      </c>
      <c r="D146" s="62" t="s">
        <v>7586</v>
      </c>
      <c r="E146" s="63" t="s">
        <v>7204</v>
      </c>
      <c r="F146" s="63" t="s">
        <v>7223</v>
      </c>
      <c r="G146" s="64">
        <v>51</v>
      </c>
      <c r="H146" s="128">
        <v>18.829999999999998</v>
      </c>
      <c r="I146" s="128">
        <f t="shared" si="39"/>
        <v>1013.1104899999999</v>
      </c>
      <c r="J146" s="128">
        <f t="shared" si="42"/>
        <v>1132.7066106209484</v>
      </c>
      <c r="K146" s="128">
        <v>20.51</v>
      </c>
      <c r="L146" s="128">
        <f t="shared" si="40"/>
        <v>1103.49953</v>
      </c>
      <c r="M146" s="128">
        <f t="shared" si="43"/>
        <v>1149.0841944105498</v>
      </c>
      <c r="N146" s="128">
        <v>20.51</v>
      </c>
      <c r="O146" s="13">
        <f t="shared" si="41"/>
        <v>1103.49953</v>
      </c>
      <c r="P146" s="13">
        <f t="shared" si="44"/>
        <v>964.05437478272472</v>
      </c>
      <c r="Q146" s="2" t="s">
        <v>7579</v>
      </c>
    </row>
    <row r="147" spans="1:17">
      <c r="A147" s="2" t="s">
        <v>7280</v>
      </c>
      <c r="B147" s="2" t="s">
        <v>7612</v>
      </c>
      <c r="C147" s="2" t="s">
        <v>6392</v>
      </c>
      <c r="D147" s="62" t="s">
        <v>7586</v>
      </c>
      <c r="E147" s="63" t="s">
        <v>7204</v>
      </c>
      <c r="F147" s="63" t="s">
        <v>7224</v>
      </c>
      <c r="G147" s="64">
        <v>1</v>
      </c>
      <c r="H147" s="128">
        <v>130.65</v>
      </c>
      <c r="I147" s="128">
        <f t="shared" si="39"/>
        <v>7029.3619499999995</v>
      </c>
      <c r="J147" s="128">
        <f t="shared" si="42"/>
        <v>7859.1672160184226</v>
      </c>
      <c r="K147" s="128">
        <v>140.96</v>
      </c>
      <c r="L147" s="128">
        <f t="shared" si="40"/>
        <v>7584.0708800000002</v>
      </c>
      <c r="M147" s="128">
        <f t="shared" si="43"/>
        <v>7897.362654515412</v>
      </c>
      <c r="N147" s="128">
        <v>140.96</v>
      </c>
      <c r="O147" s="13">
        <f t="shared" si="41"/>
        <v>7584.0708800000002</v>
      </c>
      <c r="P147" s="13">
        <f t="shared" si="44"/>
        <v>6625.6998863663021</v>
      </c>
      <c r="Q147" s="2" t="s">
        <v>7579</v>
      </c>
    </row>
    <row r="148" spans="1:17">
      <c r="A148" s="2" t="s">
        <v>7280</v>
      </c>
      <c r="B148" s="2" t="s">
        <v>7612</v>
      </c>
      <c r="C148" s="2" t="s">
        <v>6392</v>
      </c>
      <c r="D148" s="62" t="s">
        <v>7586</v>
      </c>
      <c r="E148" s="63" t="s">
        <v>7204</v>
      </c>
      <c r="F148" s="63" t="s">
        <v>7224</v>
      </c>
      <c r="G148" s="64">
        <v>7</v>
      </c>
      <c r="H148" s="128">
        <v>221.65</v>
      </c>
      <c r="I148" s="128">
        <f t="shared" si="39"/>
        <v>11925.434949999999</v>
      </c>
      <c r="J148" s="128">
        <f t="shared" si="42"/>
        <v>13333.214033145681</v>
      </c>
      <c r="K148" s="128">
        <v>258.85000000000002</v>
      </c>
      <c r="L148" s="128">
        <f t="shared" si="40"/>
        <v>13926.90655</v>
      </c>
      <c r="M148" s="128">
        <f t="shared" si="43"/>
        <v>14502.215686161424</v>
      </c>
      <c r="N148" s="128">
        <v>258.85000000000002</v>
      </c>
      <c r="O148" s="13">
        <f t="shared" si="41"/>
        <v>13926.90655</v>
      </c>
      <c r="P148" s="13">
        <f t="shared" si="44"/>
        <v>12167.014866528925</v>
      </c>
      <c r="Q148" s="2" t="s">
        <v>7579</v>
      </c>
    </row>
    <row r="149" spans="1:17">
      <c r="A149" s="2" t="s">
        <v>7280</v>
      </c>
      <c r="B149" s="2" t="s">
        <v>7612</v>
      </c>
      <c r="C149" s="2" t="s">
        <v>6392</v>
      </c>
      <c r="D149" s="62" t="s">
        <v>7586</v>
      </c>
      <c r="E149" s="63" t="s">
        <v>7204</v>
      </c>
      <c r="F149" s="63" t="s">
        <v>7238</v>
      </c>
      <c r="G149" s="64">
        <v>3</v>
      </c>
      <c r="H149" s="128">
        <v>42.37</v>
      </c>
      <c r="I149" s="128">
        <f t="shared" si="39"/>
        <v>2279.6331099999998</v>
      </c>
      <c r="J149" s="128">
        <f t="shared" si="42"/>
        <v>2548.7402597987029</v>
      </c>
      <c r="K149" s="128">
        <v>43.56</v>
      </c>
      <c r="L149" s="128">
        <f t="shared" si="40"/>
        <v>2343.65868</v>
      </c>
      <c r="M149" s="128">
        <f t="shared" si="43"/>
        <v>2440.4733061201146</v>
      </c>
      <c r="N149" s="128">
        <v>43.56</v>
      </c>
      <c r="O149" s="13">
        <f t="shared" si="41"/>
        <v>2343.65868</v>
      </c>
      <c r="P149" s="13">
        <f t="shared" si="44"/>
        <v>2047.4991987096773</v>
      </c>
      <c r="Q149" s="2" t="s">
        <v>7579</v>
      </c>
    </row>
    <row r="150" spans="1:17">
      <c r="A150" s="2" t="s">
        <v>7280</v>
      </c>
      <c r="B150" s="2" t="s">
        <v>7612</v>
      </c>
      <c r="C150" s="2" t="s">
        <v>6392</v>
      </c>
      <c r="D150" s="62" t="s">
        <v>7586</v>
      </c>
      <c r="E150" s="63" t="s">
        <v>7204</v>
      </c>
      <c r="F150" s="63" t="s">
        <v>7249</v>
      </c>
      <c r="G150" s="64">
        <v>30</v>
      </c>
      <c r="H150" s="128">
        <v>91.91</v>
      </c>
      <c r="I150" s="128">
        <f t="shared" ref="I150:I174" si="45">H150*53.803</f>
        <v>4945.0337299999992</v>
      </c>
      <c r="J150" s="128">
        <f t="shared" si="42"/>
        <v>5528.787285298532</v>
      </c>
      <c r="K150" s="128">
        <v>131.78</v>
      </c>
      <c r="L150" s="128">
        <f t="shared" ref="L150:L174" si="46">K150*53.803</f>
        <v>7090.1593399999992</v>
      </c>
      <c r="M150" s="128">
        <f t="shared" si="43"/>
        <v>7383.0480321512541</v>
      </c>
      <c r="N150" s="128">
        <v>131.78</v>
      </c>
      <c r="O150" s="13">
        <f t="shared" ref="O150:O174" si="47">N150*53.803</f>
        <v>7090.1593399999992</v>
      </c>
      <c r="P150" s="13">
        <f t="shared" si="44"/>
        <v>6194.2021213489734</v>
      </c>
      <c r="Q150" s="2" t="s">
        <v>7579</v>
      </c>
    </row>
    <row r="151" spans="1:17">
      <c r="A151" s="2" t="s">
        <v>7280</v>
      </c>
      <c r="B151" s="2" t="s">
        <v>7612</v>
      </c>
      <c r="C151" s="2" t="s">
        <v>6392</v>
      </c>
      <c r="D151" s="62" t="s">
        <v>7586</v>
      </c>
      <c r="E151" s="63" t="s">
        <v>7204</v>
      </c>
      <c r="F151" s="63" t="s">
        <v>7252</v>
      </c>
      <c r="G151" s="64">
        <v>15</v>
      </c>
      <c r="H151" s="128">
        <v>263.55</v>
      </c>
      <c r="I151" s="128">
        <f t="shared" si="45"/>
        <v>14179.780650000001</v>
      </c>
      <c r="J151" s="128">
        <f t="shared" si="42"/>
        <v>15853.681743449335</v>
      </c>
      <c r="K151" s="128">
        <v>260.83</v>
      </c>
      <c r="L151" s="128">
        <f t="shared" si="46"/>
        <v>14033.436489999998</v>
      </c>
      <c r="M151" s="128">
        <f t="shared" si="43"/>
        <v>14613.146290985063</v>
      </c>
      <c r="N151" s="128">
        <v>260.83</v>
      </c>
      <c r="O151" s="13">
        <f t="shared" si="47"/>
        <v>14033.436489999998</v>
      </c>
      <c r="P151" s="13">
        <f t="shared" si="44"/>
        <v>12260.083011924818</v>
      </c>
      <c r="Q151" s="2" t="s">
        <v>7579</v>
      </c>
    </row>
    <row r="152" spans="1:17">
      <c r="A152" s="2" t="s">
        <v>7280</v>
      </c>
      <c r="B152" s="2" t="s">
        <v>7612</v>
      </c>
      <c r="C152" s="2" t="s">
        <v>6392</v>
      </c>
      <c r="D152" s="62" t="s">
        <v>7586</v>
      </c>
      <c r="E152" s="63" t="s">
        <v>7204</v>
      </c>
      <c r="F152" s="63" t="s">
        <v>7252</v>
      </c>
      <c r="G152" s="64">
        <v>36</v>
      </c>
      <c r="H152" s="128">
        <v>258.82</v>
      </c>
      <c r="I152" s="128">
        <f t="shared" si="45"/>
        <v>13925.292459999999</v>
      </c>
      <c r="J152" s="128">
        <f t="shared" si="42"/>
        <v>15569.151617679971</v>
      </c>
      <c r="K152" s="128">
        <v>330.8</v>
      </c>
      <c r="L152" s="128">
        <f t="shared" si="46"/>
        <v>17798.0324</v>
      </c>
      <c r="M152" s="128">
        <f t="shared" si="43"/>
        <v>18533.254583666985</v>
      </c>
      <c r="N152" s="128">
        <v>330.8</v>
      </c>
      <c r="O152" s="13">
        <f t="shared" si="47"/>
        <v>17798.0324</v>
      </c>
      <c r="P152" s="13">
        <f t="shared" si="44"/>
        <v>15548.960857051452</v>
      </c>
      <c r="Q152" s="2" t="s">
        <v>7579</v>
      </c>
    </row>
    <row r="153" spans="1:17">
      <c r="A153" s="2" t="s">
        <v>7280</v>
      </c>
      <c r="B153" s="2" t="s">
        <v>7612</v>
      </c>
      <c r="C153" s="2" t="s">
        <v>6392</v>
      </c>
      <c r="D153" s="62" t="s">
        <v>7586</v>
      </c>
      <c r="E153" s="63" t="s">
        <v>7204</v>
      </c>
      <c r="F153" s="63" t="s">
        <v>7260</v>
      </c>
      <c r="G153" s="64">
        <v>2</v>
      </c>
      <c r="H153" s="128">
        <v>347.28</v>
      </c>
      <c r="I153" s="128">
        <f t="shared" si="45"/>
        <v>18684.705839999999</v>
      </c>
      <c r="J153" s="128">
        <f t="shared" si="42"/>
        <v>20890.406358812692</v>
      </c>
      <c r="K153" s="128">
        <v>344.69</v>
      </c>
      <c r="L153" s="128">
        <f t="shared" si="46"/>
        <v>18545.356069999998</v>
      </c>
      <c r="M153" s="128">
        <f t="shared" si="43"/>
        <v>19311.449584172224</v>
      </c>
      <c r="N153" s="128">
        <v>344.69</v>
      </c>
      <c r="O153" s="13">
        <f t="shared" si="47"/>
        <v>18545.356069999998</v>
      </c>
      <c r="P153" s="13">
        <f t="shared" si="44"/>
        <v>16201.847998237803</v>
      </c>
      <c r="Q153" s="2" t="s">
        <v>7579</v>
      </c>
    </row>
    <row r="154" spans="1:17">
      <c r="A154" s="2" t="s">
        <v>7280</v>
      </c>
      <c r="B154" s="2" t="s">
        <v>7612</v>
      </c>
      <c r="C154" s="2" t="s">
        <v>6392</v>
      </c>
      <c r="D154" s="62" t="s">
        <v>7586</v>
      </c>
      <c r="E154" s="63" t="s">
        <v>7204</v>
      </c>
      <c r="F154" s="63" t="s">
        <v>7275</v>
      </c>
      <c r="G154" s="64">
        <v>50</v>
      </c>
      <c r="H154" s="128">
        <v>121.3</v>
      </c>
      <c r="I154" s="128">
        <f t="shared" si="45"/>
        <v>6526.3038999999999</v>
      </c>
      <c r="J154" s="128">
        <f t="shared" si="42"/>
        <v>7296.7239441487545</v>
      </c>
      <c r="K154" s="128">
        <v>134.4</v>
      </c>
      <c r="L154" s="128">
        <f t="shared" si="46"/>
        <v>7231.1232</v>
      </c>
      <c r="M154" s="128">
        <f t="shared" si="43"/>
        <v>7529.8349940896096</v>
      </c>
      <c r="N154" s="128">
        <v>134.4</v>
      </c>
      <c r="O154" s="13">
        <f t="shared" si="47"/>
        <v>7231.1232</v>
      </c>
      <c r="P154" s="13">
        <f t="shared" si="44"/>
        <v>6317.3528996001069</v>
      </c>
      <c r="Q154" s="2" t="s">
        <v>7579</v>
      </c>
    </row>
    <row r="155" spans="1:17">
      <c r="A155" s="2" t="s">
        <v>7280</v>
      </c>
      <c r="B155" s="2" t="s">
        <v>7612</v>
      </c>
      <c r="C155" s="2" t="s">
        <v>6392</v>
      </c>
      <c r="D155" s="62" t="s">
        <v>7575</v>
      </c>
      <c r="E155" s="63" t="s">
        <v>7268</v>
      </c>
      <c r="F155" s="63" t="s">
        <v>7267</v>
      </c>
      <c r="G155" s="64">
        <v>39</v>
      </c>
      <c r="H155" s="128">
        <v>1759</v>
      </c>
      <c r="I155" s="128">
        <f t="shared" si="45"/>
        <v>94639.476999999999</v>
      </c>
      <c r="J155" s="128">
        <f t="shared" si="42"/>
        <v>105811.5203442511</v>
      </c>
      <c r="K155" s="128">
        <v>4806</v>
      </c>
      <c r="L155" s="128">
        <f t="shared" si="46"/>
        <v>258577.21799999999</v>
      </c>
      <c r="M155" s="128">
        <f t="shared" si="43"/>
        <v>269258.83170829358</v>
      </c>
      <c r="N155" s="128">
        <v>4833</v>
      </c>
      <c r="O155" s="13">
        <f t="shared" si="47"/>
        <v>260029.89899999998</v>
      </c>
      <c r="P155" s="13">
        <f t="shared" si="44"/>
        <v>227170.88217088775</v>
      </c>
      <c r="Q155" s="2" t="s">
        <v>7580</v>
      </c>
    </row>
    <row r="156" spans="1:17">
      <c r="A156" s="2" t="s">
        <v>7280</v>
      </c>
      <c r="B156" s="2" t="s">
        <v>7612</v>
      </c>
      <c r="C156" s="2" t="s">
        <v>6392</v>
      </c>
      <c r="D156" s="62" t="s">
        <v>7575</v>
      </c>
      <c r="E156" s="63" t="s">
        <v>7205</v>
      </c>
      <c r="F156" s="63" t="s">
        <v>7206</v>
      </c>
      <c r="G156" s="64">
        <v>7</v>
      </c>
      <c r="H156" s="128">
        <v>41.55</v>
      </c>
      <c r="I156" s="128">
        <f t="shared" si="45"/>
        <v>2235.5146499999996</v>
      </c>
      <c r="J156" s="128">
        <f t="shared" si="42"/>
        <v>2499.4136840839301</v>
      </c>
      <c r="K156" s="128">
        <v>60.89</v>
      </c>
      <c r="L156" s="128">
        <f t="shared" si="46"/>
        <v>3276.0646699999998</v>
      </c>
      <c r="M156" s="128">
        <f t="shared" si="43"/>
        <v>3411.3962261169363</v>
      </c>
      <c r="N156" s="128">
        <v>60.89</v>
      </c>
      <c r="O156" s="13">
        <f t="shared" si="47"/>
        <v>3276.0646699999998</v>
      </c>
      <c r="P156" s="13">
        <f t="shared" si="44"/>
        <v>2862.0804914929349</v>
      </c>
      <c r="Q156" s="2" t="s">
        <v>7580</v>
      </c>
    </row>
    <row r="157" spans="1:17">
      <c r="A157" s="2" t="s">
        <v>7280</v>
      </c>
      <c r="B157" s="2" t="s">
        <v>7612</v>
      </c>
      <c r="C157" s="2" t="s">
        <v>6392</v>
      </c>
      <c r="D157" s="62" t="s">
        <v>7575</v>
      </c>
      <c r="E157" s="63" t="s">
        <v>7205</v>
      </c>
      <c r="F157" s="63" t="s">
        <v>7233</v>
      </c>
      <c r="G157" s="64">
        <v>10</v>
      </c>
      <c r="H157" s="128">
        <v>848.5</v>
      </c>
      <c r="I157" s="128">
        <f t="shared" si="45"/>
        <v>45651.845499999996</v>
      </c>
      <c r="J157" s="128">
        <f t="shared" si="42"/>
        <v>51040.974992664618</v>
      </c>
      <c r="K157" s="128">
        <v>860.5</v>
      </c>
      <c r="L157" s="128">
        <f t="shared" si="46"/>
        <v>46297.481499999994</v>
      </c>
      <c r="M157" s="128">
        <f t="shared" si="43"/>
        <v>48209.992651890687</v>
      </c>
      <c r="N157" s="128">
        <v>860.5</v>
      </c>
      <c r="O157" s="13">
        <f t="shared" si="47"/>
        <v>46297.481499999994</v>
      </c>
      <c r="P157" s="13">
        <f t="shared" si="44"/>
        <v>40447.039956145025</v>
      </c>
      <c r="Q157" s="2" t="s">
        <v>7580</v>
      </c>
    </row>
    <row r="158" spans="1:17">
      <c r="A158" s="2" t="s">
        <v>7280</v>
      </c>
      <c r="B158" s="2" t="s">
        <v>7612</v>
      </c>
      <c r="C158" s="2" t="s">
        <v>6392</v>
      </c>
      <c r="D158" s="62" t="s">
        <v>7575</v>
      </c>
      <c r="E158" s="63" t="s">
        <v>7205</v>
      </c>
      <c r="F158" s="63" t="s">
        <v>7237</v>
      </c>
      <c r="G158" s="64">
        <v>10</v>
      </c>
      <c r="H158" s="128">
        <v>48.86</v>
      </c>
      <c r="I158" s="128">
        <f t="shared" si="45"/>
        <v>2628.8145799999998</v>
      </c>
      <c r="J158" s="128">
        <f t="shared" si="42"/>
        <v>2939.142060272944</v>
      </c>
      <c r="K158" s="128">
        <v>85.55</v>
      </c>
      <c r="L158" s="128">
        <f t="shared" si="46"/>
        <v>4602.8466499999995</v>
      </c>
      <c r="M158" s="128">
        <f t="shared" si="43"/>
        <v>4792.9864861931992</v>
      </c>
      <c r="N158" s="128">
        <v>85.55</v>
      </c>
      <c r="O158" s="13">
        <f t="shared" si="47"/>
        <v>4602.8466499999995</v>
      </c>
      <c r="P158" s="13">
        <f t="shared" si="44"/>
        <v>4021.201938696347</v>
      </c>
      <c r="Q158" s="2" t="s">
        <v>7580</v>
      </c>
    </row>
    <row r="159" spans="1:17">
      <c r="A159" s="2" t="s">
        <v>7280</v>
      </c>
      <c r="B159" s="2" t="s">
        <v>7612</v>
      </c>
      <c r="C159" s="2" t="s">
        <v>6392</v>
      </c>
      <c r="D159" s="62" t="s">
        <v>7575</v>
      </c>
      <c r="E159" s="63" t="s">
        <v>7205</v>
      </c>
      <c r="F159" s="63" t="s">
        <v>7255</v>
      </c>
      <c r="G159" s="64">
        <v>8</v>
      </c>
      <c r="H159" s="128">
        <v>42.84</v>
      </c>
      <c r="I159" s="128">
        <f t="shared" si="45"/>
        <v>2304.9205200000001</v>
      </c>
      <c r="J159" s="128">
        <f t="shared" si="42"/>
        <v>2577.0128092937566</v>
      </c>
      <c r="K159" s="128">
        <v>42.54</v>
      </c>
      <c r="L159" s="128">
        <f t="shared" si="46"/>
        <v>2288.7796199999998</v>
      </c>
      <c r="M159" s="128">
        <f t="shared" si="43"/>
        <v>2383.3272369685415</v>
      </c>
      <c r="N159" s="128">
        <v>42.54</v>
      </c>
      <c r="O159" s="13">
        <f t="shared" si="47"/>
        <v>2288.7796199999998</v>
      </c>
      <c r="P159" s="13">
        <f t="shared" si="44"/>
        <v>1999.5550025966406</v>
      </c>
      <c r="Q159" s="2" t="s">
        <v>7580</v>
      </c>
    </row>
    <row r="160" spans="1:17">
      <c r="A160" s="2" t="s">
        <v>7280</v>
      </c>
      <c r="B160" s="2" t="s">
        <v>7612</v>
      </c>
      <c r="C160" s="2" t="s">
        <v>6392</v>
      </c>
      <c r="D160" s="62" t="s">
        <v>7575</v>
      </c>
      <c r="E160" s="63" t="s">
        <v>7205</v>
      </c>
      <c r="F160" s="63" t="s">
        <v>7255</v>
      </c>
      <c r="G160" s="64">
        <v>12</v>
      </c>
      <c r="H160" s="128">
        <v>65.66</v>
      </c>
      <c r="I160" s="128">
        <f t="shared" si="45"/>
        <v>3532.7049799999995</v>
      </c>
      <c r="J160" s="128">
        <f t="shared" si="42"/>
        <v>3949.7353188195148</v>
      </c>
      <c r="K160" s="128">
        <v>75</v>
      </c>
      <c r="L160" s="128">
        <f t="shared" si="46"/>
        <v>4035.2249999999999</v>
      </c>
      <c r="M160" s="128">
        <f t="shared" si="43"/>
        <v>4201.9168493803618</v>
      </c>
      <c r="N160" s="128">
        <v>75</v>
      </c>
      <c r="O160" s="13">
        <f t="shared" si="47"/>
        <v>4035.2249999999999</v>
      </c>
      <c r="P160" s="13">
        <f t="shared" si="44"/>
        <v>3525.3085377232737</v>
      </c>
      <c r="Q160" s="2" t="s">
        <v>7580</v>
      </c>
    </row>
    <row r="161" spans="1:17">
      <c r="A161" s="2" t="s">
        <v>7280</v>
      </c>
      <c r="B161" s="2" t="s">
        <v>7612</v>
      </c>
      <c r="C161" s="2" t="s">
        <v>6392</v>
      </c>
      <c r="D161" s="62" t="s">
        <v>7575</v>
      </c>
      <c r="E161" s="63" t="s">
        <v>7250</v>
      </c>
      <c r="F161" s="63" t="s">
        <v>7251</v>
      </c>
      <c r="G161" s="64">
        <v>60</v>
      </c>
      <c r="H161" s="128">
        <v>118.9</v>
      </c>
      <c r="I161" s="128">
        <f t="shared" si="45"/>
        <v>6397.1767</v>
      </c>
      <c r="J161" s="128">
        <f t="shared" si="42"/>
        <v>7152.3534786421014</v>
      </c>
      <c r="K161" s="128">
        <v>110.4</v>
      </c>
      <c r="L161" s="128">
        <f t="shared" si="46"/>
        <v>5939.8512000000001</v>
      </c>
      <c r="M161" s="128">
        <f t="shared" si="43"/>
        <v>6185.2216022878929</v>
      </c>
      <c r="N161" s="128">
        <v>110.4</v>
      </c>
      <c r="O161" s="13">
        <f t="shared" si="47"/>
        <v>5939.8512000000001</v>
      </c>
      <c r="P161" s="13">
        <f t="shared" si="44"/>
        <v>5189.2541675286593</v>
      </c>
      <c r="Q161" s="2" t="s">
        <v>7580</v>
      </c>
    </row>
    <row r="162" spans="1:17">
      <c r="A162" s="2" t="s">
        <v>7280</v>
      </c>
      <c r="B162" s="2" t="s">
        <v>7612</v>
      </c>
      <c r="C162" s="2" t="s">
        <v>6392</v>
      </c>
      <c r="D162" s="62" t="s">
        <v>7575</v>
      </c>
      <c r="E162" s="63" t="s">
        <v>7250</v>
      </c>
      <c r="F162" s="63" t="s">
        <v>7251</v>
      </c>
      <c r="G162" s="64">
        <v>62</v>
      </c>
      <c r="H162" s="128">
        <v>59.4</v>
      </c>
      <c r="I162" s="128">
        <f t="shared" si="45"/>
        <v>3195.8981999999996</v>
      </c>
      <c r="J162" s="128">
        <f t="shared" si="42"/>
        <v>3573.1690212896624</v>
      </c>
      <c r="K162" s="128">
        <v>61.4</v>
      </c>
      <c r="L162" s="128">
        <f t="shared" si="46"/>
        <v>3303.5041999999999</v>
      </c>
      <c r="M162" s="128">
        <f t="shared" si="43"/>
        <v>3439.9692606927233</v>
      </c>
      <c r="N162" s="128">
        <v>61.4</v>
      </c>
      <c r="O162" s="13">
        <f t="shared" si="47"/>
        <v>3303.5041999999999</v>
      </c>
      <c r="P162" s="13">
        <f t="shared" si="44"/>
        <v>2886.0525895494534</v>
      </c>
      <c r="Q162" s="2" t="s">
        <v>7580</v>
      </c>
    </row>
    <row r="163" spans="1:17">
      <c r="A163" s="2" t="s">
        <v>7280</v>
      </c>
      <c r="B163" s="2" t="s">
        <v>7612</v>
      </c>
      <c r="C163" s="2" t="s">
        <v>6392</v>
      </c>
      <c r="D163" s="62" t="s">
        <v>7575</v>
      </c>
      <c r="E163" s="63" t="s">
        <v>7250</v>
      </c>
      <c r="F163" s="63" t="s">
        <v>7251</v>
      </c>
      <c r="G163" s="64">
        <v>66</v>
      </c>
      <c r="H163" s="128">
        <v>1590.2</v>
      </c>
      <c r="I163" s="128">
        <f t="shared" si="45"/>
        <v>85557.530599999998</v>
      </c>
      <c r="J163" s="128">
        <f t="shared" si="42"/>
        <v>95657.464270283177</v>
      </c>
      <c r="K163" s="128">
        <v>1810.8</v>
      </c>
      <c r="L163" s="128">
        <f t="shared" si="46"/>
        <v>97426.472399999999</v>
      </c>
      <c r="M163" s="128">
        <f t="shared" si="43"/>
        <v>101451.08041143946</v>
      </c>
      <c r="N163" s="128">
        <v>1810.8</v>
      </c>
      <c r="O163" s="13">
        <f t="shared" si="47"/>
        <v>97426.472399999999</v>
      </c>
      <c r="P163" s="13">
        <f t="shared" si="44"/>
        <v>85115.049334790718</v>
      </c>
      <c r="Q163" s="2" t="s">
        <v>7580</v>
      </c>
    </row>
    <row r="164" spans="1:17">
      <c r="A164" s="2" t="s">
        <v>7280</v>
      </c>
      <c r="B164" s="2" t="s">
        <v>7612</v>
      </c>
      <c r="C164" s="2" t="s">
        <v>6392</v>
      </c>
      <c r="D164" s="62" t="s">
        <v>7575</v>
      </c>
      <c r="E164" s="63" t="s">
        <v>7202</v>
      </c>
      <c r="F164" s="63" t="s">
        <v>7203</v>
      </c>
      <c r="G164" s="64">
        <v>10</v>
      </c>
      <c r="H164" s="128">
        <v>52.35</v>
      </c>
      <c r="I164" s="128">
        <f t="shared" si="45"/>
        <v>2816.5870500000001</v>
      </c>
      <c r="J164" s="128">
        <f t="shared" si="42"/>
        <v>3149.080778863869</v>
      </c>
      <c r="K164" s="128">
        <v>50.36</v>
      </c>
      <c r="L164" s="128">
        <f t="shared" si="46"/>
        <v>2709.51908</v>
      </c>
      <c r="M164" s="128">
        <f t="shared" si="43"/>
        <v>2821.447100463934</v>
      </c>
      <c r="N164" s="128">
        <v>50.36</v>
      </c>
      <c r="O164" s="13">
        <f t="shared" si="47"/>
        <v>2709.51908</v>
      </c>
      <c r="P164" s="13">
        <f t="shared" si="44"/>
        <v>2367.1271727965877</v>
      </c>
      <c r="Q164" s="2" t="s">
        <v>7579</v>
      </c>
    </row>
    <row r="165" spans="1:17">
      <c r="A165" s="2" t="s">
        <v>7280</v>
      </c>
      <c r="B165" s="2" t="s">
        <v>7612</v>
      </c>
      <c r="C165" s="2" t="s">
        <v>6392</v>
      </c>
      <c r="D165" s="62" t="s">
        <v>7575</v>
      </c>
      <c r="E165" s="63" t="s">
        <v>7202</v>
      </c>
      <c r="F165" s="63" t="s">
        <v>7213</v>
      </c>
      <c r="G165" s="64">
        <v>6</v>
      </c>
      <c r="H165" s="128">
        <v>23.88</v>
      </c>
      <c r="I165" s="128">
        <f t="shared" si="45"/>
        <v>1284.8156399999998</v>
      </c>
      <c r="J165" s="128">
        <f t="shared" si="42"/>
        <v>1436.4861317911973</v>
      </c>
      <c r="K165" s="128">
        <v>27.53</v>
      </c>
      <c r="L165" s="128">
        <f t="shared" si="46"/>
        <v>1481.19659</v>
      </c>
      <c r="M165" s="128">
        <f t="shared" si="43"/>
        <v>1542.3836115125516</v>
      </c>
      <c r="N165" s="128">
        <v>27.53</v>
      </c>
      <c r="O165" s="13">
        <f t="shared" si="47"/>
        <v>1481.19659</v>
      </c>
      <c r="P165" s="13">
        <f t="shared" si="44"/>
        <v>1294.023253913623</v>
      </c>
      <c r="Q165" s="2" t="s">
        <v>7579</v>
      </c>
    </row>
    <row r="166" spans="1:17">
      <c r="A166" s="2" t="s">
        <v>7280</v>
      </c>
      <c r="B166" s="2" t="s">
        <v>7612</v>
      </c>
      <c r="C166" s="2" t="s">
        <v>6392</v>
      </c>
      <c r="D166" s="62" t="s">
        <v>7575</v>
      </c>
      <c r="E166" s="63" t="s">
        <v>7202</v>
      </c>
      <c r="F166" s="63" t="s">
        <v>7213</v>
      </c>
      <c r="G166" s="64">
        <v>6</v>
      </c>
      <c r="H166" s="128">
        <v>20.41</v>
      </c>
      <c r="I166" s="128">
        <f t="shared" si="45"/>
        <v>1098.11923</v>
      </c>
      <c r="J166" s="128">
        <f t="shared" si="42"/>
        <v>1227.7505004128284</v>
      </c>
      <c r="K166" s="128">
        <v>52.78</v>
      </c>
      <c r="L166" s="128">
        <f t="shared" si="46"/>
        <v>2839.7223399999998</v>
      </c>
      <c r="M166" s="128">
        <f t="shared" si="43"/>
        <v>2957.02895080394</v>
      </c>
      <c r="N166" s="128">
        <v>35</v>
      </c>
      <c r="O166" s="13">
        <f t="shared" si="47"/>
        <v>1883.105</v>
      </c>
      <c r="P166" s="13">
        <f t="shared" si="44"/>
        <v>1645.1439842708612</v>
      </c>
      <c r="Q166" s="2" t="s">
        <v>7579</v>
      </c>
    </row>
    <row r="167" spans="1:17">
      <c r="A167" s="2" t="s">
        <v>7280</v>
      </c>
      <c r="B167" s="2" t="s">
        <v>7612</v>
      </c>
      <c r="C167" s="2" t="s">
        <v>6392</v>
      </c>
      <c r="D167" s="62" t="s">
        <v>7575</v>
      </c>
      <c r="E167" s="63" t="s">
        <v>7202</v>
      </c>
      <c r="F167" s="63" t="s">
        <v>7216</v>
      </c>
      <c r="G167" s="64">
        <v>12</v>
      </c>
      <c r="H167" s="128">
        <v>50.07</v>
      </c>
      <c r="I167" s="128">
        <f t="shared" si="45"/>
        <v>2693.9162099999999</v>
      </c>
      <c r="J167" s="128">
        <f t="shared" si="42"/>
        <v>3011.9288366325486</v>
      </c>
      <c r="K167" s="128">
        <v>55.95</v>
      </c>
      <c r="L167" s="128">
        <f t="shared" si="46"/>
        <v>3010.2778499999999</v>
      </c>
      <c r="M167" s="128">
        <f t="shared" si="43"/>
        <v>3134.62996963775</v>
      </c>
      <c r="N167" s="128">
        <v>55.95</v>
      </c>
      <c r="O167" s="13">
        <f t="shared" si="47"/>
        <v>3010.2778499999999</v>
      </c>
      <c r="P167" s="13">
        <f t="shared" si="44"/>
        <v>2629.880169141562</v>
      </c>
      <c r="Q167" s="2" t="s">
        <v>7579</v>
      </c>
    </row>
    <row r="168" spans="1:17">
      <c r="A168" s="2" t="s">
        <v>7280</v>
      </c>
      <c r="B168" s="2" t="s">
        <v>7612</v>
      </c>
      <c r="C168" s="2" t="s">
        <v>6392</v>
      </c>
      <c r="D168" s="62" t="s">
        <v>7575</v>
      </c>
      <c r="E168" s="63" t="s">
        <v>7202</v>
      </c>
      <c r="F168" s="63" t="s">
        <v>7219</v>
      </c>
      <c r="G168" s="64">
        <v>27</v>
      </c>
      <c r="H168" s="128">
        <v>22.41</v>
      </c>
      <c r="I168" s="128">
        <f t="shared" si="45"/>
        <v>1205.72523</v>
      </c>
      <c r="J168" s="128">
        <f t="shared" si="42"/>
        <v>1348.0592216683726</v>
      </c>
      <c r="K168" s="128">
        <v>25.33</v>
      </c>
      <c r="L168" s="128">
        <f t="shared" si="46"/>
        <v>1362.82999</v>
      </c>
      <c r="M168" s="128">
        <f t="shared" si="43"/>
        <v>1419.1273839307278</v>
      </c>
      <c r="N168" s="128">
        <v>25.33</v>
      </c>
      <c r="O168" s="13">
        <f t="shared" si="47"/>
        <v>1362.82999</v>
      </c>
      <c r="P168" s="13">
        <f t="shared" si="44"/>
        <v>1190.6142034737402</v>
      </c>
      <c r="Q168" s="2" t="s">
        <v>7579</v>
      </c>
    </row>
    <row r="169" spans="1:17">
      <c r="A169" s="2" t="s">
        <v>7280</v>
      </c>
      <c r="B169" s="2" t="s">
        <v>7612</v>
      </c>
      <c r="C169" s="2" t="s">
        <v>6392</v>
      </c>
      <c r="D169" s="62" t="s">
        <v>7575</v>
      </c>
      <c r="E169" s="63" t="s">
        <v>7202</v>
      </c>
      <c r="F169" s="63" t="s">
        <v>6467</v>
      </c>
      <c r="G169" s="64">
        <v>3</v>
      </c>
      <c r="H169" s="128">
        <v>254.82</v>
      </c>
      <c r="I169" s="128">
        <f t="shared" si="45"/>
        <v>13710.080459999999</v>
      </c>
      <c r="J169" s="128">
        <f t="shared" si="42"/>
        <v>15328.534175168883</v>
      </c>
      <c r="K169" s="128">
        <v>314.07</v>
      </c>
      <c r="L169" s="128">
        <f t="shared" si="46"/>
        <v>16897.908209999998</v>
      </c>
      <c r="M169" s="128">
        <f t="shared" si="43"/>
        <v>17595.946998465202</v>
      </c>
      <c r="N169" s="128">
        <v>314.07</v>
      </c>
      <c r="O169" s="13">
        <f t="shared" si="47"/>
        <v>16897.908209999998</v>
      </c>
      <c r="P169" s="13">
        <f t="shared" si="44"/>
        <v>14762.582032569981</v>
      </c>
      <c r="Q169" s="2" t="s">
        <v>7579</v>
      </c>
    </row>
    <row r="170" spans="1:17">
      <c r="A170" s="2" t="s">
        <v>7280</v>
      </c>
      <c r="B170" s="2" t="s">
        <v>7612</v>
      </c>
      <c r="C170" s="2" t="s">
        <v>6392</v>
      </c>
      <c r="D170" s="62" t="s">
        <v>7575</v>
      </c>
      <c r="E170" s="63" t="s">
        <v>7202</v>
      </c>
      <c r="F170" s="63" t="s">
        <v>7232</v>
      </c>
      <c r="G170" s="64">
        <v>62</v>
      </c>
      <c r="H170" s="128">
        <v>59.69</v>
      </c>
      <c r="I170" s="128">
        <f t="shared" si="45"/>
        <v>3211.5010699999998</v>
      </c>
      <c r="J170" s="128">
        <f t="shared" si="42"/>
        <v>3590.6137858717157</v>
      </c>
      <c r="K170" s="128">
        <v>49.7</v>
      </c>
      <c r="L170" s="128">
        <f t="shared" si="46"/>
        <v>2674.0091000000002</v>
      </c>
      <c r="M170" s="128">
        <f t="shared" si="43"/>
        <v>2784.4702321893869</v>
      </c>
      <c r="N170" s="128">
        <v>49.7</v>
      </c>
      <c r="O170" s="13">
        <f t="shared" si="47"/>
        <v>2674.0091000000002</v>
      </c>
      <c r="P170" s="13">
        <f t="shared" si="44"/>
        <v>2336.1044576646232</v>
      </c>
      <c r="Q170" s="2" t="s">
        <v>7579</v>
      </c>
    </row>
    <row r="171" spans="1:17">
      <c r="A171" s="2" t="s">
        <v>7280</v>
      </c>
      <c r="B171" s="2" t="s">
        <v>7612</v>
      </c>
      <c r="C171" s="2" t="s">
        <v>6392</v>
      </c>
      <c r="D171" s="62" t="s">
        <v>7575</v>
      </c>
      <c r="E171" s="63" t="s">
        <v>7202</v>
      </c>
      <c r="F171" s="63" t="s">
        <v>7236</v>
      </c>
      <c r="G171" s="64">
        <v>2</v>
      </c>
      <c r="H171" s="128">
        <v>105.6</v>
      </c>
      <c r="I171" s="128">
        <f t="shared" si="45"/>
        <v>5681.5967999999993</v>
      </c>
      <c r="J171" s="128">
        <f t="shared" si="42"/>
        <v>6352.3004822927323</v>
      </c>
      <c r="K171" s="128">
        <v>96.18</v>
      </c>
      <c r="L171" s="128">
        <f t="shared" si="46"/>
        <v>5174.7725399999999</v>
      </c>
      <c r="M171" s="128">
        <f t="shared" si="43"/>
        <v>5388.5381676453762</v>
      </c>
      <c r="N171" s="128">
        <v>96.18</v>
      </c>
      <c r="O171" s="13">
        <f t="shared" si="47"/>
        <v>5174.7725399999999</v>
      </c>
      <c r="P171" s="13">
        <f t="shared" si="44"/>
        <v>4520.8556687763257</v>
      </c>
      <c r="Q171" s="2" t="s">
        <v>7607</v>
      </c>
    </row>
    <row r="172" spans="1:17">
      <c r="A172" s="2" t="s">
        <v>7280</v>
      </c>
      <c r="B172" s="2" t="s">
        <v>7612</v>
      </c>
      <c r="C172" s="2" t="s">
        <v>6392</v>
      </c>
      <c r="D172" s="62"/>
      <c r="E172" s="63" t="s">
        <v>7202</v>
      </c>
      <c r="F172" s="63" t="s">
        <v>7251</v>
      </c>
      <c r="G172" s="64">
        <v>64</v>
      </c>
      <c r="H172" s="128">
        <v>36.54</v>
      </c>
      <c r="I172" s="128">
        <f t="shared" si="45"/>
        <v>1965.9616199999998</v>
      </c>
      <c r="J172" s="128">
        <f t="shared" si="42"/>
        <v>2198.0403373387917</v>
      </c>
      <c r="K172" s="128">
        <v>39.93</v>
      </c>
      <c r="L172" s="128">
        <f t="shared" si="46"/>
        <v>2148.3537899999997</v>
      </c>
      <c r="M172" s="128">
        <f t="shared" si="43"/>
        <v>2237.1005306101047</v>
      </c>
      <c r="N172" s="128">
        <v>39.93</v>
      </c>
      <c r="O172" s="13">
        <f t="shared" si="47"/>
        <v>2148.3537899999997</v>
      </c>
      <c r="P172" s="13">
        <f t="shared" si="44"/>
        <v>1876.8742654838704</v>
      </c>
      <c r="Q172" s="2" t="s">
        <v>7579</v>
      </c>
    </row>
    <row r="173" spans="1:17">
      <c r="A173" s="2" t="s">
        <v>7280</v>
      </c>
      <c r="B173" s="2" t="s">
        <v>7612</v>
      </c>
      <c r="C173" s="2" t="s">
        <v>6392</v>
      </c>
      <c r="D173" s="62"/>
      <c r="E173" s="63" t="s">
        <v>7202</v>
      </c>
      <c r="F173" s="63" t="s">
        <v>7254</v>
      </c>
      <c r="G173" s="64">
        <v>29</v>
      </c>
      <c r="H173" s="128">
        <v>43.86</v>
      </c>
      <c r="I173" s="128">
        <f t="shared" si="45"/>
        <v>2359.7995799999999</v>
      </c>
      <c r="J173" s="128">
        <f t="shared" si="42"/>
        <v>2638.3702571340837</v>
      </c>
      <c r="K173" s="128">
        <v>43.04</v>
      </c>
      <c r="L173" s="128">
        <f t="shared" si="46"/>
        <v>2315.6811199999997</v>
      </c>
      <c r="M173" s="128">
        <f t="shared" si="43"/>
        <v>2411.3400159644102</v>
      </c>
      <c r="N173" s="128">
        <v>50.92</v>
      </c>
      <c r="O173" s="13">
        <f t="shared" si="47"/>
        <v>2739.64876</v>
      </c>
      <c r="P173" s="13">
        <f t="shared" si="44"/>
        <v>2393.4494765449213</v>
      </c>
      <c r="Q173" s="2" t="s">
        <v>7579</v>
      </c>
    </row>
    <row r="174" spans="1:17">
      <c r="A174" s="2" t="s">
        <v>7280</v>
      </c>
      <c r="B174" s="2" t="s">
        <v>7612</v>
      </c>
      <c r="C174" s="2" t="s">
        <v>6392</v>
      </c>
      <c r="D174" s="62" t="s">
        <v>7575</v>
      </c>
      <c r="E174" s="63" t="s">
        <v>7220</v>
      </c>
      <c r="F174" s="63" t="s">
        <v>7221</v>
      </c>
      <c r="G174" s="64">
        <v>32</v>
      </c>
      <c r="H174" s="128">
        <v>0</v>
      </c>
      <c r="I174" s="128">
        <f t="shared" si="45"/>
        <v>0</v>
      </c>
      <c r="J174" s="128">
        <f t="shared" si="42"/>
        <v>0</v>
      </c>
      <c r="K174" s="128">
        <v>0</v>
      </c>
      <c r="L174" s="128">
        <f t="shared" si="46"/>
        <v>0</v>
      </c>
      <c r="M174" s="128">
        <f t="shared" si="43"/>
        <v>0</v>
      </c>
      <c r="N174" s="128">
        <v>0</v>
      </c>
      <c r="O174" s="13">
        <f t="shared" si="47"/>
        <v>0</v>
      </c>
      <c r="P174" s="13">
        <f t="shared" si="44"/>
        <v>0</v>
      </c>
      <c r="Q174" s="2" t="s">
        <v>7579</v>
      </c>
    </row>
    <row r="175" spans="1:17">
      <c r="A175" s="2" t="s">
        <v>7613</v>
      </c>
      <c r="B175" s="2" t="s">
        <v>7614</v>
      </c>
      <c r="C175" s="2" t="s">
        <v>6392</v>
      </c>
      <c r="D175" s="62" t="s">
        <v>7289</v>
      </c>
      <c r="E175" s="66">
        <v>111378445</v>
      </c>
      <c r="F175" s="2" t="s">
        <v>7080</v>
      </c>
      <c r="G175" s="2"/>
      <c r="H175" s="128">
        <v>0</v>
      </c>
      <c r="I175" s="13">
        <f t="shared" ref="I175:I185" si="48">H175*20*0.577</f>
        <v>0</v>
      </c>
      <c r="J175" s="128">
        <f t="shared" si="42"/>
        <v>0</v>
      </c>
      <c r="K175" s="13">
        <v>50.2</v>
      </c>
      <c r="L175" s="13">
        <f t="shared" ref="L175:L185" si="49">K175*20*0.577</f>
        <v>579.30799999999999</v>
      </c>
      <c r="M175" s="128">
        <f t="shared" si="43"/>
        <v>603.23874038767087</v>
      </c>
      <c r="N175" s="13">
        <v>139.1</v>
      </c>
      <c r="O175" s="13">
        <f t="shared" ref="O175:O185" si="50">N175*20*0.577</f>
        <v>1605.2139999999999</v>
      </c>
      <c r="P175" s="13">
        <f t="shared" si="44"/>
        <v>1402.3690423886962</v>
      </c>
      <c r="Q175" s="2" t="s">
        <v>7283</v>
      </c>
    </row>
    <row r="176" spans="1:17">
      <c r="A176" s="2" t="s">
        <v>7613</v>
      </c>
      <c r="B176" s="2" t="s">
        <v>7614</v>
      </c>
      <c r="C176" s="2" t="s">
        <v>6392</v>
      </c>
      <c r="D176" s="62" t="s">
        <v>7295</v>
      </c>
      <c r="E176" s="66">
        <v>111389706</v>
      </c>
      <c r="F176" s="2" t="s">
        <v>7296</v>
      </c>
      <c r="G176" s="2"/>
      <c r="H176" s="128">
        <v>0</v>
      </c>
      <c r="I176" s="13">
        <f t="shared" si="48"/>
        <v>0</v>
      </c>
      <c r="J176" s="128">
        <f t="shared" si="42"/>
        <v>0</v>
      </c>
      <c r="K176" s="13">
        <v>0</v>
      </c>
      <c r="L176" s="13">
        <f t="shared" si="49"/>
        <v>0</v>
      </c>
      <c r="M176" s="128">
        <f t="shared" si="43"/>
        <v>0</v>
      </c>
      <c r="N176" s="13">
        <v>7.5</v>
      </c>
      <c r="O176" s="13">
        <f t="shared" si="50"/>
        <v>86.55</v>
      </c>
      <c r="P176" s="13">
        <f t="shared" si="44"/>
        <v>75.612996534257533</v>
      </c>
      <c r="Q176" s="2" t="s">
        <v>7297</v>
      </c>
    </row>
    <row r="177" spans="1:17">
      <c r="A177" s="2" t="s">
        <v>7613</v>
      </c>
      <c r="B177" s="2" t="s">
        <v>7614</v>
      </c>
      <c r="C177" s="2" t="s">
        <v>6392</v>
      </c>
      <c r="D177" s="62" t="s">
        <v>7298</v>
      </c>
      <c r="E177" s="66">
        <v>111378518</v>
      </c>
      <c r="F177" s="2" t="s">
        <v>6854</v>
      </c>
      <c r="G177" s="2"/>
      <c r="H177" s="128">
        <v>0</v>
      </c>
      <c r="I177" s="13">
        <f t="shared" si="48"/>
        <v>0</v>
      </c>
      <c r="J177" s="128">
        <f t="shared" si="42"/>
        <v>0</v>
      </c>
      <c r="K177" s="13">
        <v>0</v>
      </c>
      <c r="L177" s="13">
        <f t="shared" si="49"/>
        <v>0</v>
      </c>
      <c r="M177" s="128">
        <f t="shared" si="43"/>
        <v>0</v>
      </c>
      <c r="N177" s="13">
        <v>0</v>
      </c>
      <c r="O177" s="13">
        <f t="shared" si="50"/>
        <v>0</v>
      </c>
      <c r="P177" s="13">
        <f t="shared" si="44"/>
        <v>0</v>
      </c>
      <c r="Q177" s="2" t="s">
        <v>7299</v>
      </c>
    </row>
    <row r="178" spans="1:17">
      <c r="A178" s="2" t="s">
        <v>7613</v>
      </c>
      <c r="B178" s="2" t="s">
        <v>7614</v>
      </c>
      <c r="C178" s="2" t="s">
        <v>6392</v>
      </c>
      <c r="D178" s="62" t="s">
        <v>7295</v>
      </c>
      <c r="E178" s="66">
        <v>111389684</v>
      </c>
      <c r="F178" s="2" t="s">
        <v>6848</v>
      </c>
      <c r="G178" s="2"/>
      <c r="H178" s="128">
        <v>0</v>
      </c>
      <c r="I178" s="13">
        <f t="shared" si="48"/>
        <v>0</v>
      </c>
      <c r="J178" s="128">
        <f t="shared" si="42"/>
        <v>0</v>
      </c>
      <c r="K178" s="13">
        <v>0</v>
      </c>
      <c r="L178" s="13">
        <f t="shared" si="49"/>
        <v>0</v>
      </c>
      <c r="M178" s="128">
        <f t="shared" si="43"/>
        <v>0</v>
      </c>
      <c r="N178" s="13">
        <v>0.8</v>
      </c>
      <c r="O178" s="13">
        <f t="shared" si="50"/>
        <v>9.2319999999999993</v>
      </c>
      <c r="P178" s="13">
        <f t="shared" si="44"/>
        <v>8.0653862969874694</v>
      </c>
      <c r="Q178" s="2" t="s">
        <v>7297</v>
      </c>
    </row>
    <row r="179" spans="1:17">
      <c r="A179" s="2" t="s">
        <v>7613</v>
      </c>
      <c r="B179" s="2" t="s">
        <v>7614</v>
      </c>
      <c r="C179" s="2" t="s">
        <v>6392</v>
      </c>
      <c r="D179" s="62" t="s">
        <v>7300</v>
      </c>
      <c r="E179" s="66">
        <v>111386162</v>
      </c>
      <c r="F179" s="2" t="s">
        <v>7301</v>
      </c>
      <c r="G179" s="2"/>
      <c r="H179" s="128">
        <v>0</v>
      </c>
      <c r="I179" s="13">
        <f t="shared" si="48"/>
        <v>0</v>
      </c>
      <c r="J179" s="128">
        <f t="shared" si="42"/>
        <v>0</v>
      </c>
      <c r="K179" s="13">
        <v>11.5</v>
      </c>
      <c r="L179" s="13">
        <f t="shared" si="49"/>
        <v>132.70999999999998</v>
      </c>
      <c r="M179" s="128">
        <f t="shared" si="43"/>
        <v>138.19214172227515</v>
      </c>
      <c r="N179" s="13">
        <v>29.3</v>
      </c>
      <c r="O179" s="13">
        <f t="shared" si="50"/>
        <v>338.12199999999996</v>
      </c>
      <c r="P179" s="13">
        <f t="shared" si="44"/>
        <v>295.39477312716605</v>
      </c>
      <c r="Q179" s="2" t="s">
        <v>7302</v>
      </c>
    </row>
    <row r="180" spans="1:17">
      <c r="A180" s="2" t="s">
        <v>7613</v>
      </c>
      <c r="B180" s="2" t="s">
        <v>7614</v>
      </c>
      <c r="C180" s="2" t="s">
        <v>6392</v>
      </c>
      <c r="D180" s="2" t="s">
        <v>7314</v>
      </c>
      <c r="E180" s="66" t="s">
        <v>7316</v>
      </c>
      <c r="F180" s="2" t="s">
        <v>7315</v>
      </c>
      <c r="G180" s="2"/>
      <c r="H180" s="13">
        <v>171.9</v>
      </c>
      <c r="I180" s="13">
        <f t="shared" si="48"/>
        <v>1983.7259999999999</v>
      </c>
      <c r="J180" s="128">
        <f t="shared" si="42"/>
        <v>2217.9017748208803</v>
      </c>
      <c r="K180" s="13">
        <v>137.30000000000001</v>
      </c>
      <c r="L180" s="13">
        <f t="shared" si="49"/>
        <v>1584.4419999999998</v>
      </c>
      <c r="M180" s="128">
        <f t="shared" si="43"/>
        <v>1649.8940050842068</v>
      </c>
      <c r="N180" s="13">
        <v>154.80000000000001</v>
      </c>
      <c r="O180" s="13">
        <f t="shared" si="50"/>
        <v>1786.3919999999998</v>
      </c>
      <c r="P180" s="13">
        <f t="shared" si="44"/>
        <v>1560.6522484670754</v>
      </c>
      <c r="Q180" s="2"/>
    </row>
    <row r="181" spans="1:17">
      <c r="A181" s="2" t="s">
        <v>7613</v>
      </c>
      <c r="B181" s="2" t="s">
        <v>7614</v>
      </c>
      <c r="C181" s="2" t="s">
        <v>6392</v>
      </c>
      <c r="D181" s="2" t="s">
        <v>7295</v>
      </c>
      <c r="E181" s="66">
        <v>112390151</v>
      </c>
      <c r="F181" s="2" t="s">
        <v>7329</v>
      </c>
      <c r="G181" s="2"/>
      <c r="H181" s="13">
        <v>0</v>
      </c>
      <c r="I181" s="13">
        <f t="shared" si="48"/>
        <v>0</v>
      </c>
      <c r="J181" s="128">
        <f t="shared" si="42"/>
        <v>0</v>
      </c>
      <c r="K181" s="13">
        <v>0</v>
      </c>
      <c r="L181" s="13">
        <f t="shared" si="49"/>
        <v>0</v>
      </c>
      <c r="M181" s="128">
        <f t="shared" si="43"/>
        <v>0</v>
      </c>
      <c r="N181" s="13">
        <v>0</v>
      </c>
      <c r="O181" s="13">
        <f t="shared" si="50"/>
        <v>0</v>
      </c>
      <c r="P181" s="13">
        <f t="shared" si="44"/>
        <v>0</v>
      </c>
      <c r="Q181" s="2" t="s">
        <v>7299</v>
      </c>
    </row>
    <row r="182" spans="1:17">
      <c r="A182" s="2" t="s">
        <v>7613</v>
      </c>
      <c r="B182" s="2" t="s">
        <v>7614</v>
      </c>
      <c r="C182" s="2" t="s">
        <v>6392</v>
      </c>
      <c r="D182" s="2" t="s">
        <v>7295</v>
      </c>
      <c r="E182" s="66">
        <v>112384801</v>
      </c>
      <c r="F182" s="2" t="s">
        <v>7330</v>
      </c>
      <c r="G182" s="2"/>
      <c r="H182" s="13">
        <v>0</v>
      </c>
      <c r="I182" s="13">
        <f t="shared" si="48"/>
        <v>0</v>
      </c>
      <c r="J182" s="128">
        <f t="shared" si="42"/>
        <v>0</v>
      </c>
      <c r="K182" s="13">
        <v>0</v>
      </c>
      <c r="L182" s="13">
        <f t="shared" si="49"/>
        <v>0</v>
      </c>
      <c r="M182" s="128">
        <f t="shared" si="43"/>
        <v>0</v>
      </c>
      <c r="N182" s="13">
        <v>0</v>
      </c>
      <c r="O182" s="13">
        <f t="shared" si="50"/>
        <v>0</v>
      </c>
      <c r="P182" s="13">
        <f t="shared" si="44"/>
        <v>0</v>
      </c>
      <c r="Q182" s="2" t="s">
        <v>7299</v>
      </c>
    </row>
    <row r="183" spans="1:17">
      <c r="A183" s="2" t="s">
        <v>7613</v>
      </c>
      <c r="B183" s="2" t="s">
        <v>7614</v>
      </c>
      <c r="C183" s="2" t="s">
        <v>6392</v>
      </c>
      <c r="D183" s="2" t="s">
        <v>7295</v>
      </c>
      <c r="E183" s="66">
        <v>112392774</v>
      </c>
      <c r="F183" s="2" t="s">
        <v>6586</v>
      </c>
      <c r="G183" s="2"/>
      <c r="H183" s="13">
        <v>0</v>
      </c>
      <c r="I183" s="13">
        <f t="shared" si="48"/>
        <v>0</v>
      </c>
      <c r="J183" s="128">
        <f t="shared" ref="J183:J196" si="51">I183/2931*3277</f>
        <v>0</v>
      </c>
      <c r="K183" s="13">
        <v>0</v>
      </c>
      <c r="L183" s="13">
        <f t="shared" si="49"/>
        <v>0</v>
      </c>
      <c r="M183" s="128">
        <f t="shared" ref="M183:M196" si="52">L183/3147*3277</f>
        <v>0</v>
      </c>
      <c r="N183" s="13">
        <v>10.3</v>
      </c>
      <c r="O183" s="13">
        <f t="shared" si="50"/>
        <v>118.86199999999999</v>
      </c>
      <c r="P183" s="13">
        <f t="shared" ref="P183:P196" si="53">O183/3751*3277</f>
        <v>103.84184857371366</v>
      </c>
      <c r="Q183" s="2" t="s">
        <v>7331</v>
      </c>
    </row>
    <row r="184" spans="1:17">
      <c r="A184" s="2" t="s">
        <v>7613</v>
      </c>
      <c r="B184" s="2" t="s">
        <v>7614</v>
      </c>
      <c r="C184" s="2" t="s">
        <v>6392</v>
      </c>
      <c r="D184" s="2" t="s">
        <v>7295</v>
      </c>
      <c r="E184" s="66">
        <v>112395463</v>
      </c>
      <c r="F184" s="2" t="s">
        <v>7332</v>
      </c>
      <c r="G184" s="2"/>
      <c r="H184" s="13">
        <v>0</v>
      </c>
      <c r="I184" s="13">
        <f t="shared" si="48"/>
        <v>0</v>
      </c>
      <c r="J184" s="128">
        <f t="shared" si="51"/>
        <v>0</v>
      </c>
      <c r="K184" s="13">
        <v>0</v>
      </c>
      <c r="L184" s="13">
        <f t="shared" si="49"/>
        <v>0</v>
      </c>
      <c r="M184" s="128">
        <f t="shared" si="52"/>
        <v>0</v>
      </c>
      <c r="N184" s="13">
        <v>19.3</v>
      </c>
      <c r="O184" s="13">
        <f t="shared" si="50"/>
        <v>222.72199999999998</v>
      </c>
      <c r="P184" s="13">
        <f t="shared" si="53"/>
        <v>194.57744441482268</v>
      </c>
      <c r="Q184" s="2" t="s">
        <v>7333</v>
      </c>
    </row>
    <row r="185" spans="1:17">
      <c r="A185" s="2" t="s">
        <v>7618</v>
      </c>
      <c r="B185" s="2" t="s">
        <v>7614</v>
      </c>
      <c r="C185" s="2" t="s">
        <v>6392</v>
      </c>
      <c r="D185" s="68" t="s">
        <v>7341</v>
      </c>
      <c r="E185" s="2"/>
      <c r="F185" s="2"/>
      <c r="G185" s="2"/>
      <c r="H185" s="13">
        <v>110</v>
      </c>
      <c r="I185" s="13">
        <f t="shared" si="48"/>
        <v>1269.3999999999999</v>
      </c>
      <c r="J185" s="128">
        <f t="shared" si="51"/>
        <v>1419.250699419993</v>
      </c>
      <c r="K185" s="13">
        <v>117</v>
      </c>
      <c r="L185" s="13">
        <f t="shared" si="49"/>
        <v>1350.1799999999998</v>
      </c>
      <c r="M185" s="128">
        <f t="shared" si="52"/>
        <v>1405.9548331744518</v>
      </c>
      <c r="N185" s="13">
        <v>130</v>
      </c>
      <c r="O185" s="13">
        <f t="shared" si="50"/>
        <v>1500.1999999999998</v>
      </c>
      <c r="P185" s="13">
        <f t="shared" si="53"/>
        <v>1310.6252732604637</v>
      </c>
      <c r="Q185" s="2"/>
    </row>
    <row r="186" spans="1:17">
      <c r="A186" s="2" t="s">
        <v>7620</v>
      </c>
      <c r="B186" s="2" t="s">
        <v>7621</v>
      </c>
      <c r="C186" s="2" t="s">
        <v>6392</v>
      </c>
      <c r="D186" s="2" t="s">
        <v>7575</v>
      </c>
      <c r="E186" s="69">
        <v>1304400</v>
      </c>
      <c r="F186" s="2" t="s">
        <v>6554</v>
      </c>
      <c r="G186" s="2"/>
      <c r="H186" s="13">
        <v>30711</v>
      </c>
      <c r="I186" s="13">
        <f t="shared" ref="I186:I196" si="54">H186/1000*20*0.577</f>
        <v>354.40494000000001</v>
      </c>
      <c r="J186" s="128">
        <f t="shared" si="51"/>
        <v>396.24189299897648</v>
      </c>
      <c r="K186" s="13">
        <v>31119</v>
      </c>
      <c r="L186" s="13">
        <f t="shared" ref="L186:L196" si="55">K186/1000*20*0.577</f>
        <v>359.11325999999997</v>
      </c>
      <c r="M186" s="128">
        <f t="shared" si="52"/>
        <v>373.94793550047666</v>
      </c>
      <c r="N186" s="13">
        <v>29467</v>
      </c>
      <c r="O186" s="13">
        <f t="shared" ref="O186:O196" si="56">N186/1000*20*0.577</f>
        <v>340.04917999999992</v>
      </c>
      <c r="P186" s="13">
        <f t="shared" si="53"/>
        <v>297.07842251666216</v>
      </c>
      <c r="Q186" s="2" t="s">
        <v>7579</v>
      </c>
    </row>
    <row r="187" spans="1:17">
      <c r="A187" s="2" t="s">
        <v>7620</v>
      </c>
      <c r="B187" s="2" t="s">
        <v>7621</v>
      </c>
      <c r="C187" s="62" t="s">
        <v>6392</v>
      </c>
      <c r="D187" s="2" t="s">
        <v>7575</v>
      </c>
      <c r="E187" s="69">
        <v>1300705</v>
      </c>
      <c r="F187" s="2" t="s">
        <v>6556</v>
      </c>
      <c r="G187" s="2"/>
      <c r="H187" s="13">
        <v>14223</v>
      </c>
      <c r="I187" s="13">
        <f t="shared" si="54"/>
        <v>164.13342</v>
      </c>
      <c r="J187" s="128">
        <f t="shared" si="51"/>
        <v>183.50911543500513</v>
      </c>
      <c r="K187" s="13">
        <v>13608</v>
      </c>
      <c r="L187" s="13">
        <f t="shared" si="55"/>
        <v>157.03631999999999</v>
      </c>
      <c r="M187" s="128">
        <f t="shared" si="52"/>
        <v>163.52336213536699</v>
      </c>
      <c r="N187" s="13">
        <v>14372</v>
      </c>
      <c r="O187" s="13">
        <f t="shared" si="56"/>
        <v>165.85288</v>
      </c>
      <c r="P187" s="13">
        <f t="shared" si="53"/>
        <v>144.89466482537992</v>
      </c>
      <c r="Q187" s="2" t="s">
        <v>7579</v>
      </c>
    </row>
    <row r="188" spans="1:17">
      <c r="A188" s="2" t="s">
        <v>7620</v>
      </c>
      <c r="B188" s="2" t="s">
        <v>7621</v>
      </c>
      <c r="C188" s="2" t="s">
        <v>6392</v>
      </c>
      <c r="D188" s="2" t="s">
        <v>7575</v>
      </c>
      <c r="E188" s="69">
        <v>1764642</v>
      </c>
      <c r="F188" s="2" t="s">
        <v>7350</v>
      </c>
      <c r="G188" s="2"/>
      <c r="H188" s="13">
        <v>7689</v>
      </c>
      <c r="I188" s="13">
        <f t="shared" si="54"/>
        <v>88.731059999999999</v>
      </c>
      <c r="J188" s="128">
        <f t="shared" si="51"/>
        <v>99.205623889457527</v>
      </c>
      <c r="K188" s="13">
        <v>7714</v>
      </c>
      <c r="L188" s="13">
        <f t="shared" si="55"/>
        <v>89.019559999999998</v>
      </c>
      <c r="M188" s="128">
        <f t="shared" si="52"/>
        <v>92.696885325707029</v>
      </c>
      <c r="N188" s="13">
        <v>8530</v>
      </c>
      <c r="O188" s="13">
        <f t="shared" si="56"/>
        <v>98.436199999999985</v>
      </c>
      <c r="P188" s="13">
        <f t="shared" si="53"/>
        <v>85.997181391628885</v>
      </c>
      <c r="Q188" s="2" t="s">
        <v>7579</v>
      </c>
    </row>
    <row r="189" spans="1:17">
      <c r="A189" s="2" t="s">
        <v>7620</v>
      </c>
      <c r="B189" s="2" t="s">
        <v>7621</v>
      </c>
      <c r="C189" s="62" t="s">
        <v>6392</v>
      </c>
      <c r="D189" s="2" t="s">
        <v>7575</v>
      </c>
      <c r="E189" s="69">
        <v>1501415</v>
      </c>
      <c r="F189" s="2" t="s">
        <v>7351</v>
      </c>
      <c r="G189" s="2"/>
      <c r="H189" s="13">
        <v>3571</v>
      </c>
      <c r="I189" s="13">
        <f t="shared" si="54"/>
        <v>41.209339999999997</v>
      </c>
      <c r="J189" s="128">
        <f t="shared" si="51"/>
        <v>46.074038614807229</v>
      </c>
      <c r="K189" s="13">
        <v>1666</v>
      </c>
      <c r="L189" s="13">
        <f t="shared" si="55"/>
        <v>19.225639999999999</v>
      </c>
      <c r="M189" s="128">
        <f t="shared" si="52"/>
        <v>20.019835487766123</v>
      </c>
      <c r="N189" s="13">
        <v>6418</v>
      </c>
      <c r="O189" s="13">
        <f t="shared" si="56"/>
        <v>74.063720000000004</v>
      </c>
      <c r="P189" s="13">
        <f t="shared" si="53"/>
        <v>64.704561567581976</v>
      </c>
      <c r="Q189" s="62" t="s">
        <v>7579</v>
      </c>
    </row>
    <row r="190" spans="1:17">
      <c r="A190" s="2" t="s">
        <v>7620</v>
      </c>
      <c r="B190" s="2" t="s">
        <v>7621</v>
      </c>
      <c r="C190" s="2" t="s">
        <v>6392</v>
      </c>
      <c r="D190" s="2" t="s">
        <v>7575</v>
      </c>
      <c r="E190" s="69">
        <v>1765505</v>
      </c>
      <c r="F190" s="2" t="s">
        <v>7352</v>
      </c>
      <c r="G190" s="2"/>
      <c r="H190" s="13">
        <v>9193</v>
      </c>
      <c r="I190" s="13">
        <f t="shared" si="54"/>
        <v>106.08721999999999</v>
      </c>
      <c r="J190" s="128">
        <f t="shared" si="51"/>
        <v>118.61065163425451</v>
      </c>
      <c r="K190" s="13">
        <v>13679</v>
      </c>
      <c r="L190" s="13">
        <f t="shared" si="55"/>
        <v>157.85565999999997</v>
      </c>
      <c r="M190" s="128">
        <f t="shared" si="52"/>
        <v>164.37654840165234</v>
      </c>
      <c r="N190" s="13">
        <v>9911</v>
      </c>
      <c r="O190" s="13">
        <f t="shared" si="56"/>
        <v>114.37293999999999</v>
      </c>
      <c r="P190" s="13">
        <f t="shared" si="53"/>
        <v>99.920054486803508</v>
      </c>
      <c r="Q190" s="2" t="s">
        <v>7579</v>
      </c>
    </row>
    <row r="191" spans="1:17">
      <c r="A191" s="2" t="s">
        <v>7620</v>
      </c>
      <c r="B191" s="2" t="s">
        <v>7621</v>
      </c>
      <c r="C191" s="2" t="s">
        <v>6392</v>
      </c>
      <c r="D191" s="2" t="s">
        <v>7575</v>
      </c>
      <c r="E191" s="69">
        <v>1123001</v>
      </c>
      <c r="F191" s="2" t="s">
        <v>7353</v>
      </c>
      <c r="G191" s="2"/>
      <c r="H191" s="13">
        <v>10002</v>
      </c>
      <c r="I191" s="13">
        <f t="shared" si="54"/>
        <v>115.42308</v>
      </c>
      <c r="J191" s="128">
        <f t="shared" si="51"/>
        <v>129.0485954145343</v>
      </c>
      <c r="K191" s="13">
        <v>9528</v>
      </c>
      <c r="L191" s="13">
        <f t="shared" si="55"/>
        <v>109.95312</v>
      </c>
      <c r="M191" s="128">
        <f t="shared" si="52"/>
        <v>114.49519359389895</v>
      </c>
      <c r="N191" s="13">
        <v>16619</v>
      </c>
      <c r="O191" s="13">
        <f t="shared" si="56"/>
        <v>191.78325999999998</v>
      </c>
      <c r="P191" s="13">
        <f t="shared" si="53"/>
        <v>167.54831858704344</v>
      </c>
      <c r="Q191" s="2" t="s">
        <v>7579</v>
      </c>
    </row>
    <row r="192" spans="1:17">
      <c r="A192" s="2" t="s">
        <v>7620</v>
      </c>
      <c r="B192" s="2" t="s">
        <v>7621</v>
      </c>
      <c r="C192" s="2" t="s">
        <v>6392</v>
      </c>
      <c r="D192" s="2" t="s">
        <v>7575</v>
      </c>
      <c r="E192" s="69">
        <v>1262106</v>
      </c>
      <c r="F192" s="2" t="s">
        <v>7354</v>
      </c>
      <c r="G192" s="2"/>
      <c r="H192" s="13">
        <v>14004</v>
      </c>
      <c r="I192" s="13">
        <f t="shared" si="54"/>
        <v>161.60615999999999</v>
      </c>
      <c r="J192" s="128">
        <f t="shared" si="51"/>
        <v>180.68351631525076</v>
      </c>
      <c r="K192" s="13">
        <v>13162</v>
      </c>
      <c r="L192" s="13">
        <f t="shared" si="55"/>
        <v>151.88947999999999</v>
      </c>
      <c r="M192" s="128">
        <f t="shared" si="52"/>
        <v>158.1639103781379</v>
      </c>
      <c r="N192" s="13">
        <v>13457</v>
      </c>
      <c r="O192" s="13">
        <f t="shared" si="56"/>
        <v>155.29377999999997</v>
      </c>
      <c r="P192" s="13">
        <f t="shared" si="53"/>
        <v>135.66987924820046</v>
      </c>
      <c r="Q192" s="2" t="s">
        <v>7579</v>
      </c>
    </row>
    <row r="193" spans="1:17">
      <c r="A193" s="2" t="s">
        <v>7620</v>
      </c>
      <c r="B193" s="2" t="s">
        <v>7621</v>
      </c>
      <c r="C193" s="2" t="s">
        <v>6392</v>
      </c>
      <c r="D193" s="2" t="s">
        <v>7575</v>
      </c>
      <c r="E193" s="69">
        <v>2000201</v>
      </c>
      <c r="F193" s="2" t="s">
        <v>7355</v>
      </c>
      <c r="G193" s="2"/>
      <c r="H193" s="13">
        <v>10605</v>
      </c>
      <c r="I193" s="13">
        <f t="shared" si="54"/>
        <v>122.38170000000001</v>
      </c>
      <c r="J193" s="128">
        <f t="shared" si="51"/>
        <v>136.82866970317298</v>
      </c>
      <c r="K193" s="13">
        <v>11575</v>
      </c>
      <c r="L193" s="13">
        <f t="shared" si="55"/>
        <v>133.57549999999998</v>
      </c>
      <c r="M193" s="128">
        <f t="shared" si="52"/>
        <v>139.09339482046391</v>
      </c>
      <c r="N193" s="13">
        <v>8436</v>
      </c>
      <c r="O193" s="13">
        <f t="shared" si="56"/>
        <v>97.351439999999997</v>
      </c>
      <c r="P193" s="13">
        <f t="shared" si="53"/>
        <v>85.04949850173287</v>
      </c>
      <c r="Q193" s="2" t="s">
        <v>7579</v>
      </c>
    </row>
    <row r="194" spans="1:17">
      <c r="A194" s="2" t="s">
        <v>7620</v>
      </c>
      <c r="B194" s="2" t="s">
        <v>7621</v>
      </c>
      <c r="C194" s="2" t="s">
        <v>6392</v>
      </c>
      <c r="D194" s="2" t="s">
        <v>7575</v>
      </c>
      <c r="E194" s="70">
        <v>18501010</v>
      </c>
      <c r="F194" s="2" t="s">
        <v>7356</v>
      </c>
      <c r="G194" s="2"/>
      <c r="H194" s="13">
        <v>1554</v>
      </c>
      <c r="I194" s="13">
        <f t="shared" si="54"/>
        <v>17.933160000000001</v>
      </c>
      <c r="J194" s="128">
        <f t="shared" si="51"/>
        <v>20.050141699078814</v>
      </c>
      <c r="K194" s="13">
        <v>3868</v>
      </c>
      <c r="L194" s="13">
        <f t="shared" si="55"/>
        <v>44.636719999999997</v>
      </c>
      <c r="M194" s="128">
        <f t="shared" si="52"/>
        <v>46.480626450587856</v>
      </c>
      <c r="N194" s="13">
        <v>7599</v>
      </c>
      <c r="O194" s="13">
        <f t="shared" si="56"/>
        <v>87.692459999999997</v>
      </c>
      <c r="P194" s="13">
        <f t="shared" si="53"/>
        <v>76.611088088509732</v>
      </c>
      <c r="Q194" s="2" t="s">
        <v>7579</v>
      </c>
    </row>
    <row r="195" spans="1:17">
      <c r="A195" s="2" t="s">
        <v>7620</v>
      </c>
      <c r="B195" s="2" t="s">
        <v>7621</v>
      </c>
      <c r="C195" s="2" t="s">
        <v>6392</v>
      </c>
      <c r="D195" s="2" t="s">
        <v>7575</v>
      </c>
      <c r="E195" s="69"/>
      <c r="F195" s="2" t="s">
        <v>7358</v>
      </c>
      <c r="G195" s="2"/>
      <c r="H195" s="13">
        <v>29804</v>
      </c>
      <c r="I195" s="13">
        <f t="shared" si="54"/>
        <v>343.93815999999993</v>
      </c>
      <c r="J195" s="128">
        <f t="shared" si="51"/>
        <v>384.53952586830422</v>
      </c>
      <c r="K195" s="13">
        <v>38314</v>
      </c>
      <c r="L195" s="13">
        <f t="shared" si="55"/>
        <v>442.14355999999998</v>
      </c>
      <c r="M195" s="128">
        <f t="shared" si="52"/>
        <v>460.40814938671747</v>
      </c>
      <c r="N195" s="13">
        <v>37191</v>
      </c>
      <c r="O195" s="13">
        <f t="shared" si="56"/>
        <v>429.18414000000001</v>
      </c>
      <c r="P195" s="13">
        <f t="shared" si="53"/>
        <v>374.94972721407623</v>
      </c>
      <c r="Q195" s="2" t="s">
        <v>7579</v>
      </c>
    </row>
    <row r="196" spans="1:17">
      <c r="A196" s="2" t="s">
        <v>7620</v>
      </c>
      <c r="B196" s="2" t="s">
        <v>7621</v>
      </c>
      <c r="C196" s="2" t="s">
        <v>6392</v>
      </c>
      <c r="D196" s="2" t="s">
        <v>7575</v>
      </c>
      <c r="E196" s="69"/>
      <c r="F196" s="2" t="s">
        <v>7359</v>
      </c>
      <c r="G196" s="2"/>
      <c r="H196" s="13">
        <v>170820</v>
      </c>
      <c r="I196" s="13">
        <f t="shared" si="54"/>
        <v>1971.2627999999997</v>
      </c>
      <c r="J196" s="128">
        <f t="shared" si="51"/>
        <v>2203.9673134083928</v>
      </c>
      <c r="K196" s="13">
        <v>182450</v>
      </c>
      <c r="L196" s="13">
        <f t="shared" si="55"/>
        <v>2105.473</v>
      </c>
      <c r="M196" s="128">
        <f t="shared" si="52"/>
        <v>2192.4483701938357</v>
      </c>
      <c r="N196" s="13">
        <v>221350</v>
      </c>
      <c r="O196" s="13">
        <f t="shared" si="56"/>
        <v>2554.3789999999999</v>
      </c>
      <c r="P196" s="13">
        <f t="shared" si="53"/>
        <v>2231.5915710477202</v>
      </c>
      <c r="Q196" s="2" t="s">
        <v>7579</v>
      </c>
    </row>
    <row r="197" spans="1:17" ht="13.5" thickBot="1">
      <c r="A197" s="56"/>
      <c r="B197" s="56"/>
      <c r="C197" s="132" t="s">
        <v>6406</v>
      </c>
      <c r="D197" s="56"/>
      <c r="E197" s="133"/>
      <c r="F197" s="56"/>
      <c r="G197" s="56"/>
      <c r="H197" s="105"/>
      <c r="I197" s="105">
        <f>SUM(I118:I196)</f>
        <v>1203617.5636899997</v>
      </c>
      <c r="J197" s="105">
        <f>SUM(J118:J196)</f>
        <v>1345702.7486223574</v>
      </c>
      <c r="K197" s="105"/>
      <c r="L197" s="105">
        <f>SUM(L118:L196)</f>
        <v>1437624.0487199998</v>
      </c>
      <c r="M197" s="105">
        <f>SUM(M118:M196)</f>
        <v>1497011.1241358249</v>
      </c>
      <c r="N197" s="105"/>
      <c r="O197" s="105">
        <f>SUM(O118:O196)</f>
        <v>1441103.2712000001</v>
      </c>
      <c r="P197" s="105">
        <f>SUM(P118:P196)</f>
        <v>1258996.3795580906</v>
      </c>
      <c r="Q197" s="56"/>
    </row>
    <row r="198" spans="1:17">
      <c r="A198" s="2"/>
      <c r="B198" s="2"/>
      <c r="C198" s="2"/>
      <c r="D198" s="2"/>
      <c r="E198" s="69"/>
      <c r="F198" s="2"/>
      <c r="G198" s="2"/>
      <c r="H198" s="13"/>
      <c r="I198" s="13"/>
      <c r="J198" s="13"/>
      <c r="K198" s="13"/>
      <c r="L198" s="13"/>
      <c r="M198" s="13"/>
      <c r="N198" s="13"/>
      <c r="O198" s="13"/>
      <c r="P198" s="13"/>
      <c r="Q198" s="2"/>
    </row>
    <row r="199" spans="1:17">
      <c r="A199" s="2" t="s">
        <v>7280</v>
      </c>
      <c r="B199" s="2" t="s">
        <v>7612</v>
      </c>
      <c r="C199" s="2" t="s">
        <v>6400</v>
      </c>
      <c r="D199" s="2" t="s">
        <v>7576</v>
      </c>
      <c r="E199" s="63" t="s">
        <v>7193</v>
      </c>
      <c r="F199" s="63" t="s">
        <v>7194</v>
      </c>
      <c r="G199" s="64">
        <v>2</v>
      </c>
      <c r="H199" s="128">
        <v>2750</v>
      </c>
      <c r="I199" s="128">
        <f>H199*53.803</f>
        <v>147958.25</v>
      </c>
      <c r="J199" s="128">
        <f>I199/2931*3277</f>
        <v>165424.49172637326</v>
      </c>
      <c r="K199" s="128">
        <v>3052.8</v>
      </c>
      <c r="L199" s="128">
        <f>K199*53.803</f>
        <v>164249.7984</v>
      </c>
      <c r="M199" s="128">
        <f>L199/3147*3277</f>
        <v>171034.82343717827</v>
      </c>
      <c r="N199" s="128">
        <v>3052.8</v>
      </c>
      <c r="O199" s="13">
        <f>N199*53.803</f>
        <v>164249.7984</v>
      </c>
      <c r="P199" s="13">
        <f>O199/3751*3277</f>
        <v>143494.15871948813</v>
      </c>
      <c r="Q199" s="65"/>
    </row>
    <row r="200" spans="1:17">
      <c r="A200" s="2" t="s">
        <v>7280</v>
      </c>
      <c r="B200" s="2" t="s">
        <v>7612</v>
      </c>
      <c r="C200" s="2" t="s">
        <v>6400</v>
      </c>
      <c r="D200" s="62" t="s">
        <v>7601</v>
      </c>
      <c r="E200" s="63" t="s">
        <v>7193</v>
      </c>
      <c r="F200" s="63" t="s">
        <v>7233</v>
      </c>
      <c r="G200" s="64">
        <v>83</v>
      </c>
      <c r="H200" s="128">
        <v>3238.5</v>
      </c>
      <c r="I200" s="128">
        <f>H200*53.803</f>
        <v>174241.01549999998</v>
      </c>
      <c r="J200" s="128">
        <f t="shared" ref="J200:J205" si="57">I200/2931*3277</f>
        <v>194809.89689303987</v>
      </c>
      <c r="K200" s="128">
        <v>3352.3</v>
      </c>
      <c r="L200" s="128">
        <f>K200*53.803</f>
        <v>180363.79689999999</v>
      </c>
      <c r="M200" s="128">
        <f t="shared" ref="M200:M206" si="58">L200/3147*3277</f>
        <v>187814.47805570383</v>
      </c>
      <c r="N200" s="128">
        <v>3352.3</v>
      </c>
      <c r="O200" s="13">
        <f>N200*53.803</f>
        <v>180363.79689999999</v>
      </c>
      <c r="P200" s="13">
        <f t="shared" ref="P200:P206" si="59">O200/3751*3277</f>
        <v>157571.89081346308</v>
      </c>
      <c r="Q200" s="65"/>
    </row>
    <row r="201" spans="1:17">
      <c r="A201" s="2" t="s">
        <v>7280</v>
      </c>
      <c r="B201" s="2" t="s">
        <v>7612</v>
      </c>
      <c r="C201" s="2" t="s">
        <v>6400</v>
      </c>
      <c r="D201" s="62" t="s">
        <v>7602</v>
      </c>
      <c r="E201" s="63" t="s">
        <v>7193</v>
      </c>
      <c r="F201" s="63" t="s">
        <v>7274</v>
      </c>
      <c r="G201" s="64">
        <v>2</v>
      </c>
      <c r="H201" s="128">
        <v>2867</v>
      </c>
      <c r="I201" s="128">
        <f>H201*53.803</f>
        <v>154253.201</v>
      </c>
      <c r="J201" s="128">
        <f t="shared" si="57"/>
        <v>172462.55191982258</v>
      </c>
      <c r="K201" s="128">
        <v>3123.8</v>
      </c>
      <c r="L201" s="128">
        <f>K201*53.803</f>
        <v>168069.81140000001</v>
      </c>
      <c r="M201" s="128">
        <f t="shared" si="58"/>
        <v>175012.63805459169</v>
      </c>
      <c r="N201" s="128">
        <v>3123.8</v>
      </c>
      <c r="O201" s="13">
        <f>N201*53.803</f>
        <v>168069.81140000001</v>
      </c>
      <c r="P201" s="13">
        <f t="shared" si="59"/>
        <v>146831.45080186616</v>
      </c>
      <c r="Q201" s="2" t="s">
        <v>7580</v>
      </c>
    </row>
    <row r="202" spans="1:17">
      <c r="A202" s="2" t="s">
        <v>7613</v>
      </c>
      <c r="B202" s="2" t="s">
        <v>7614</v>
      </c>
      <c r="C202" s="2" t="s">
        <v>6400</v>
      </c>
      <c r="D202" s="62" t="s">
        <v>7293</v>
      </c>
      <c r="E202" s="66">
        <v>111378496</v>
      </c>
      <c r="F202" s="2" t="s">
        <v>7294</v>
      </c>
      <c r="G202" s="2"/>
      <c r="H202" s="128">
        <v>0</v>
      </c>
      <c r="I202" s="13">
        <f>H202*20*0.577</f>
        <v>0</v>
      </c>
      <c r="J202" s="128">
        <f t="shared" si="57"/>
        <v>0</v>
      </c>
      <c r="K202" s="13">
        <v>239.6</v>
      </c>
      <c r="L202" s="13">
        <f>K202*20*0.577</f>
        <v>2764.9839999999999</v>
      </c>
      <c r="M202" s="128">
        <f t="shared" si="58"/>
        <v>2879.2032310136638</v>
      </c>
      <c r="N202" s="13">
        <v>549.20000000000005</v>
      </c>
      <c r="O202" s="13">
        <f>N202*20*0.577</f>
        <v>6337.7679999999991</v>
      </c>
      <c r="P202" s="13">
        <f t="shared" si="59"/>
        <v>5536.8876928818972</v>
      </c>
      <c r="Q202" s="2" t="s">
        <v>7283</v>
      </c>
    </row>
    <row r="203" spans="1:17">
      <c r="A203" s="2" t="s">
        <v>7613</v>
      </c>
      <c r="B203" s="2" t="s">
        <v>7614</v>
      </c>
      <c r="C203" s="2" t="s">
        <v>6400</v>
      </c>
      <c r="D203" s="2" t="s">
        <v>7323</v>
      </c>
      <c r="E203" s="66">
        <v>112396532</v>
      </c>
      <c r="F203" s="2" t="s">
        <v>7324</v>
      </c>
      <c r="G203" s="2"/>
      <c r="H203" s="13">
        <v>0</v>
      </c>
      <c r="I203" s="13">
        <f>H203*20*0.577</f>
        <v>0</v>
      </c>
      <c r="J203" s="128">
        <f t="shared" si="57"/>
        <v>0</v>
      </c>
      <c r="K203" s="13">
        <v>0</v>
      </c>
      <c r="L203" s="13">
        <f>K203*20*0.577</f>
        <v>0</v>
      </c>
      <c r="M203" s="128">
        <f t="shared" si="58"/>
        <v>0</v>
      </c>
      <c r="N203" s="13">
        <v>27.9</v>
      </c>
      <c r="O203" s="13">
        <f>N203*20*0.577</f>
        <v>321.96599999999995</v>
      </c>
      <c r="P203" s="13">
        <f t="shared" si="59"/>
        <v>281.28034710743799</v>
      </c>
      <c r="Q203" s="2" t="s">
        <v>7325</v>
      </c>
    </row>
    <row r="204" spans="1:17">
      <c r="A204" s="2" t="s">
        <v>7613</v>
      </c>
      <c r="B204" s="2" t="s">
        <v>7614</v>
      </c>
      <c r="C204" s="2" t="s">
        <v>6400</v>
      </c>
      <c r="D204" s="2" t="s">
        <v>7326</v>
      </c>
      <c r="E204" s="66">
        <v>112397075</v>
      </c>
      <c r="F204" s="2" t="s">
        <v>7135</v>
      </c>
      <c r="G204" s="2"/>
      <c r="H204" s="13">
        <v>0</v>
      </c>
      <c r="I204" s="13">
        <f>H204*20*0.577</f>
        <v>0</v>
      </c>
      <c r="J204" s="128">
        <f t="shared" si="57"/>
        <v>0</v>
      </c>
      <c r="K204" s="13">
        <v>0</v>
      </c>
      <c r="L204" s="13">
        <f>K204*20*0.577</f>
        <v>0</v>
      </c>
      <c r="M204" s="128">
        <f t="shared" si="58"/>
        <v>0</v>
      </c>
      <c r="N204" s="13">
        <v>134.5</v>
      </c>
      <c r="O204" s="13">
        <f>N204*20*0.577</f>
        <v>1552.1299999999999</v>
      </c>
      <c r="P204" s="13">
        <f t="shared" si="59"/>
        <v>1355.9930711810182</v>
      </c>
      <c r="Q204" s="2" t="s">
        <v>7327</v>
      </c>
    </row>
    <row r="205" spans="1:17">
      <c r="A205" s="2" t="s">
        <v>7613</v>
      </c>
      <c r="B205" s="2" t="s">
        <v>7614</v>
      </c>
      <c r="C205" s="2" t="s">
        <v>6400</v>
      </c>
      <c r="D205" s="2" t="s">
        <v>7336</v>
      </c>
      <c r="E205" s="66">
        <v>112389870</v>
      </c>
      <c r="F205" s="2" t="s">
        <v>6600</v>
      </c>
      <c r="G205" s="2"/>
      <c r="H205" s="13">
        <v>0</v>
      </c>
      <c r="I205" s="13">
        <f>H205*20*0.577</f>
        <v>0</v>
      </c>
      <c r="J205" s="128">
        <f t="shared" si="57"/>
        <v>0</v>
      </c>
      <c r="K205" s="13">
        <v>0</v>
      </c>
      <c r="L205" s="13">
        <f>K205*20*0.577</f>
        <v>0</v>
      </c>
      <c r="M205" s="128">
        <f t="shared" si="58"/>
        <v>0</v>
      </c>
      <c r="N205" s="13">
        <v>18.2</v>
      </c>
      <c r="O205" s="13">
        <f>N205*20*0.577</f>
        <v>210.02799999999999</v>
      </c>
      <c r="P205" s="13">
        <f t="shared" si="59"/>
        <v>183.48753825646494</v>
      </c>
      <c r="Q205" s="2" t="s">
        <v>7322</v>
      </c>
    </row>
    <row r="206" spans="1:17">
      <c r="A206" s="2" t="s">
        <v>7620</v>
      </c>
      <c r="B206" s="2" t="s">
        <v>7621</v>
      </c>
      <c r="C206" s="2" t="s">
        <v>6400</v>
      </c>
      <c r="D206" s="2" t="s">
        <v>7628</v>
      </c>
      <c r="E206" s="69">
        <v>1786800</v>
      </c>
      <c r="F206" s="2" t="s">
        <v>6994</v>
      </c>
      <c r="G206" s="2"/>
      <c r="H206" s="13">
        <v>173620</v>
      </c>
      <c r="I206" s="13">
        <f>H206/1000*20*0.577</f>
        <v>2003.5747999999999</v>
      </c>
      <c r="J206" s="128">
        <f>I206/2931*3277</f>
        <v>2240.0936948481744</v>
      </c>
      <c r="K206" s="13">
        <v>166690</v>
      </c>
      <c r="L206" s="13">
        <f>K206/1000*20*0.577</f>
        <v>1923.6025999999999</v>
      </c>
      <c r="M206" s="128">
        <f t="shared" si="58"/>
        <v>2003.0650524944392</v>
      </c>
      <c r="N206" s="13">
        <v>141160</v>
      </c>
      <c r="O206" s="13">
        <f>N206/1000*20*0.577</f>
        <v>1628.9863999999998</v>
      </c>
      <c r="P206" s="13">
        <f t="shared" si="59"/>
        <v>1423.1374121034389</v>
      </c>
      <c r="Q206" s="65"/>
    </row>
    <row r="207" spans="1:17" ht="13.5" thickBot="1">
      <c r="A207" s="56"/>
      <c r="B207" s="56"/>
      <c r="C207" s="132" t="s">
        <v>6382</v>
      </c>
      <c r="D207" s="56"/>
      <c r="E207" s="133"/>
      <c r="F207" s="56"/>
      <c r="G207" s="56"/>
      <c r="H207" s="105"/>
      <c r="I207" s="105">
        <f>SUM(I199:I206)</f>
        <v>478456.04129999998</v>
      </c>
      <c r="J207" s="105">
        <f>SUM(J199:J206)</f>
        <v>534937.03423408384</v>
      </c>
      <c r="K207" s="105"/>
      <c r="L207" s="105">
        <f>SUM(L199:L206)</f>
        <v>517371.99329999997</v>
      </c>
      <c r="M207" s="105">
        <f>SUM(M199:M206)</f>
        <v>538744.20783098182</v>
      </c>
      <c r="N207" s="105"/>
      <c r="O207" s="105">
        <f>SUM(O199:O206)</f>
        <v>522734.28509999998</v>
      </c>
      <c r="P207" s="105">
        <f>SUM(P199:P206)</f>
        <v>456678.28639634757</v>
      </c>
      <c r="Q207" s="56"/>
    </row>
    <row r="208" spans="1:17" ht="13.5" thickBot="1">
      <c r="A208" s="134"/>
      <c r="B208" s="134"/>
      <c r="C208" s="134"/>
      <c r="D208" s="134"/>
      <c r="E208" s="134"/>
      <c r="F208" s="134"/>
      <c r="G208" s="134"/>
      <c r="H208" s="135"/>
      <c r="I208" s="135"/>
      <c r="J208" s="135"/>
      <c r="K208" s="135"/>
      <c r="L208" s="135"/>
      <c r="M208" s="135"/>
      <c r="N208" s="135"/>
      <c r="O208" s="135"/>
      <c r="P208" s="135"/>
      <c r="Q208" s="134"/>
    </row>
    <row r="209" spans="1:17" ht="13.5" thickBot="1">
      <c r="A209" s="38"/>
      <c r="B209" s="39"/>
      <c r="C209" s="137" t="s">
        <v>6383</v>
      </c>
      <c r="D209" s="39"/>
      <c r="E209" s="39"/>
      <c r="F209" s="39"/>
      <c r="G209" s="39"/>
      <c r="H209" s="136"/>
      <c r="I209" s="101">
        <f>I18+I32+I51+I59+I71+I87+I116+I207</f>
        <v>1827177.5377399998</v>
      </c>
      <c r="J209" s="101">
        <f>J18+J32+J51+J59+J71+J87+J116+J207</f>
        <v>2041321.768597946</v>
      </c>
      <c r="K209" s="136"/>
      <c r="L209" s="101">
        <f>L18+L32+L51+L59+L71+L87+L116+L207</f>
        <v>2034783.2742999999</v>
      </c>
      <c r="M209" s="101">
        <f>M18+M32+M51+M59+M71+M87+M116+M207</f>
        <v>2118838.5096539878</v>
      </c>
      <c r="N209" s="136"/>
      <c r="O209" s="101">
        <f>O18+O32+O51+O59+O71+O87+O116+O207</f>
        <v>2050778.2773599997</v>
      </c>
      <c r="P209" s="101">
        <f>P18+P32+P51+P59+P71+P87+P116+P207</f>
        <v>1791629.0095731057</v>
      </c>
      <c r="Q209" s="40"/>
    </row>
  </sheetData>
  <autoFilter ref="A3:Q135"/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779"/>
  <sheetViews>
    <sheetView topLeftCell="E763" zoomScale="85" zoomScaleNormal="85" workbookViewId="0">
      <selection activeCell="O775" sqref="O775"/>
    </sheetView>
  </sheetViews>
  <sheetFormatPr defaultRowHeight="12.75"/>
  <cols>
    <col min="1" max="1" width="9.28515625" customWidth="1"/>
    <col min="2" max="2" width="14.28515625" customWidth="1"/>
    <col min="3" max="3" width="9.5703125" bestFit="1" customWidth="1"/>
    <col min="4" max="4" width="19.140625" customWidth="1"/>
    <col min="5" max="5" width="18.42578125" customWidth="1"/>
    <col min="6" max="6" width="10.140625" bestFit="1" customWidth="1"/>
    <col min="7" max="7" width="7" customWidth="1"/>
    <col min="8" max="8" width="21.140625" bestFit="1" customWidth="1"/>
    <col min="9" max="9" width="36.5703125" bestFit="1" customWidth="1"/>
    <col min="10" max="10" width="23.28515625" hidden="1" customWidth="1"/>
    <col min="11" max="11" width="12.140625" bestFit="1" customWidth="1"/>
    <col min="12" max="12" width="11.5703125" bestFit="1" customWidth="1"/>
    <col min="13" max="13" width="11.7109375" bestFit="1" customWidth="1"/>
    <col min="14" max="14" width="14.85546875" bestFit="1" customWidth="1"/>
    <col min="15" max="15" width="11.7109375" bestFit="1" customWidth="1"/>
    <col min="16" max="16" width="11.28515625" bestFit="1" customWidth="1"/>
  </cols>
  <sheetData>
    <row r="1" spans="1:15" ht="23.25" thickBot="1">
      <c r="A1" s="232"/>
      <c r="B1" s="233"/>
      <c r="C1" s="233"/>
      <c r="D1" s="233"/>
      <c r="E1" s="233"/>
      <c r="F1" s="233"/>
      <c r="G1" s="233"/>
      <c r="H1" s="233"/>
      <c r="I1" s="233"/>
      <c r="J1" s="233"/>
      <c r="K1" s="234"/>
      <c r="L1" s="212"/>
      <c r="M1" s="213" t="s">
        <v>5569</v>
      </c>
      <c r="N1" s="213" t="s">
        <v>5570</v>
      </c>
    </row>
    <row r="2" spans="1:15" ht="13.5" thickBot="1">
      <c r="A2" s="235"/>
      <c r="B2" s="236"/>
      <c r="C2" s="236"/>
      <c r="D2" s="236"/>
      <c r="E2" s="236"/>
      <c r="F2" s="236"/>
      <c r="G2" s="236"/>
      <c r="H2" s="236"/>
      <c r="I2" s="236"/>
      <c r="J2" s="236"/>
      <c r="K2" s="237"/>
      <c r="L2" s="212"/>
      <c r="M2" s="214" t="s">
        <v>5571</v>
      </c>
      <c r="N2" s="214" t="s">
        <v>5571</v>
      </c>
      <c r="O2" t="s">
        <v>5572</v>
      </c>
    </row>
    <row r="3" spans="1:15" ht="13.5" thickBot="1">
      <c r="A3" s="238" t="s">
        <v>5573</v>
      </c>
      <c r="B3" s="239"/>
      <c r="C3" s="238" t="s">
        <v>7571</v>
      </c>
      <c r="D3" s="239"/>
      <c r="E3" s="214" t="s">
        <v>5574</v>
      </c>
      <c r="F3" s="214" t="s">
        <v>5575</v>
      </c>
      <c r="G3" s="214" t="s">
        <v>5576</v>
      </c>
      <c r="H3" s="238" t="s">
        <v>5577</v>
      </c>
      <c r="I3" s="239"/>
      <c r="J3" s="214" t="s">
        <v>5578</v>
      </c>
      <c r="K3" s="214" t="s">
        <v>5579</v>
      </c>
      <c r="L3" s="214" t="s">
        <v>5580</v>
      </c>
      <c r="M3" s="212" t="s">
        <v>5581</v>
      </c>
      <c r="N3" s="212" t="s">
        <v>5581</v>
      </c>
    </row>
    <row r="4" spans="1:15" ht="13.5" thickBot="1">
      <c r="A4" s="229" t="s">
        <v>5582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1"/>
      <c r="M4" s="215"/>
      <c r="N4" s="215"/>
    </row>
    <row r="5" spans="1:15" ht="23.25" thickBot="1">
      <c r="A5" s="214" t="s">
        <v>5583</v>
      </c>
      <c r="B5" s="214" t="s">
        <v>5584</v>
      </c>
      <c r="C5" s="214" t="s">
        <v>7424</v>
      </c>
      <c r="D5" s="214" t="s">
        <v>7425</v>
      </c>
      <c r="E5" s="214" t="s">
        <v>5585</v>
      </c>
      <c r="F5" s="216">
        <v>39651</v>
      </c>
      <c r="G5" s="214" t="s">
        <v>5586</v>
      </c>
      <c r="H5" s="214" t="s">
        <v>5587</v>
      </c>
      <c r="I5" s="214" t="s">
        <v>5588</v>
      </c>
      <c r="J5" s="214" t="s">
        <v>5589</v>
      </c>
      <c r="K5" s="214" t="s">
        <v>5589</v>
      </c>
      <c r="L5" s="216">
        <v>39651</v>
      </c>
      <c r="M5" s="217">
        <v>-1032.8599999999999</v>
      </c>
      <c r="N5" s="217">
        <v>-1032.8599999999999</v>
      </c>
    </row>
    <row r="6" spans="1:15" ht="23.25" thickBot="1">
      <c r="A6" s="214" t="s">
        <v>5583</v>
      </c>
      <c r="B6" s="214" t="s">
        <v>5584</v>
      </c>
      <c r="C6" s="214" t="s">
        <v>7424</v>
      </c>
      <c r="D6" s="214" t="s">
        <v>7425</v>
      </c>
      <c r="E6" s="214" t="s">
        <v>5585</v>
      </c>
      <c r="F6" s="216">
        <v>39651</v>
      </c>
      <c r="G6" s="214" t="s">
        <v>5586</v>
      </c>
      <c r="H6" s="214" t="s">
        <v>5590</v>
      </c>
      <c r="I6" s="214" t="s">
        <v>5591</v>
      </c>
      <c r="J6" s="214" t="s">
        <v>5589</v>
      </c>
      <c r="K6" s="214" t="s">
        <v>5589</v>
      </c>
      <c r="L6" s="216">
        <v>39651</v>
      </c>
      <c r="M6" s="217">
        <v>-1790</v>
      </c>
      <c r="N6" s="217">
        <v>-1790</v>
      </c>
    </row>
    <row r="7" spans="1:15" ht="23.25" thickBot="1">
      <c r="A7" s="214" t="s">
        <v>5583</v>
      </c>
      <c r="B7" s="214" t="s">
        <v>5584</v>
      </c>
      <c r="C7" s="214" t="s">
        <v>7424</v>
      </c>
      <c r="D7" s="214" t="s">
        <v>7425</v>
      </c>
      <c r="E7" s="214" t="s">
        <v>5585</v>
      </c>
      <c r="F7" s="216">
        <v>39651</v>
      </c>
      <c r="G7" s="214" t="s">
        <v>5586</v>
      </c>
      <c r="H7" s="214" t="s">
        <v>5592</v>
      </c>
      <c r="I7" s="214" t="s">
        <v>5593</v>
      </c>
      <c r="J7" s="214" t="s">
        <v>5589</v>
      </c>
      <c r="K7" s="214" t="s">
        <v>5589</v>
      </c>
      <c r="L7" s="216">
        <v>39651</v>
      </c>
      <c r="M7" s="217">
        <v>-1624.34</v>
      </c>
      <c r="N7" s="217">
        <v>-1624.34</v>
      </c>
    </row>
    <row r="8" spans="1:15" ht="23.25" thickBot="1">
      <c r="A8" s="214" t="s">
        <v>5583</v>
      </c>
      <c r="B8" s="214" t="s">
        <v>5584</v>
      </c>
      <c r="C8" s="214" t="s">
        <v>7424</v>
      </c>
      <c r="D8" s="214" t="s">
        <v>7425</v>
      </c>
      <c r="E8" s="214" t="s">
        <v>5585</v>
      </c>
      <c r="F8" s="216">
        <v>39651</v>
      </c>
      <c r="G8" s="214" t="s">
        <v>5586</v>
      </c>
      <c r="H8" s="214" t="s">
        <v>5594</v>
      </c>
      <c r="I8" s="214" t="s">
        <v>5595</v>
      </c>
      <c r="J8" s="214" t="s">
        <v>5589</v>
      </c>
      <c r="K8" s="214" t="s">
        <v>5589</v>
      </c>
      <c r="L8" s="216">
        <v>39651</v>
      </c>
      <c r="M8" s="217">
        <v>-80.02</v>
      </c>
      <c r="N8" s="217">
        <v>-80.02</v>
      </c>
    </row>
    <row r="9" spans="1:15" ht="23.25" thickBot="1">
      <c r="A9" s="214" t="s">
        <v>5583</v>
      </c>
      <c r="B9" s="214" t="s">
        <v>5584</v>
      </c>
      <c r="C9" s="214" t="s">
        <v>7424</v>
      </c>
      <c r="D9" s="214" t="s">
        <v>7425</v>
      </c>
      <c r="E9" s="214" t="s">
        <v>5585</v>
      </c>
      <c r="F9" s="216">
        <v>39651</v>
      </c>
      <c r="G9" s="214" t="s">
        <v>5586</v>
      </c>
      <c r="H9" s="214" t="s">
        <v>5596</v>
      </c>
      <c r="I9" s="214" t="s">
        <v>5597</v>
      </c>
      <c r="J9" s="214" t="s">
        <v>5589</v>
      </c>
      <c r="K9" s="214" t="s">
        <v>5589</v>
      </c>
      <c r="L9" s="216">
        <v>39651</v>
      </c>
      <c r="M9" s="217">
        <v>-2170.16</v>
      </c>
      <c r="N9" s="217">
        <v>-2170.16</v>
      </c>
    </row>
    <row r="10" spans="1:15" ht="23.25" thickBot="1">
      <c r="A10" s="214" t="s">
        <v>5583</v>
      </c>
      <c r="B10" s="214" t="s">
        <v>5584</v>
      </c>
      <c r="C10" s="214" t="s">
        <v>7424</v>
      </c>
      <c r="D10" s="214" t="s">
        <v>7425</v>
      </c>
      <c r="E10" s="214" t="s">
        <v>5585</v>
      </c>
      <c r="F10" s="216">
        <v>39651</v>
      </c>
      <c r="G10" s="214" t="s">
        <v>5586</v>
      </c>
      <c r="H10" s="214" t="s">
        <v>5598</v>
      </c>
      <c r="I10" s="214" t="s">
        <v>5599</v>
      </c>
      <c r="J10" s="214" t="s">
        <v>5589</v>
      </c>
      <c r="K10" s="214" t="s">
        <v>5589</v>
      </c>
      <c r="L10" s="216">
        <v>39651</v>
      </c>
      <c r="M10" s="217">
        <v>-2364.85</v>
      </c>
      <c r="N10" s="217">
        <v>-2364.85</v>
      </c>
    </row>
    <row r="11" spans="1:15" ht="23.25" thickBot="1">
      <c r="A11" s="214" t="s">
        <v>5583</v>
      </c>
      <c r="B11" s="214" t="s">
        <v>5584</v>
      </c>
      <c r="C11" s="214" t="s">
        <v>7424</v>
      </c>
      <c r="D11" s="214" t="s">
        <v>7425</v>
      </c>
      <c r="E11" s="214" t="s">
        <v>5585</v>
      </c>
      <c r="F11" s="216">
        <v>39653</v>
      </c>
      <c r="G11" s="214" t="s">
        <v>5586</v>
      </c>
      <c r="H11" s="214" t="s">
        <v>5600</v>
      </c>
      <c r="I11" s="214" t="s">
        <v>5601</v>
      </c>
      <c r="J11" s="214" t="s">
        <v>5589</v>
      </c>
      <c r="K11" s="214" t="s">
        <v>5589</v>
      </c>
      <c r="L11" s="216">
        <v>39653</v>
      </c>
      <c r="M11" s="217">
        <v>-2527.42</v>
      </c>
      <c r="N11" s="217">
        <v>-2527.42</v>
      </c>
    </row>
    <row r="12" spans="1:15" ht="23.25" thickBot="1">
      <c r="A12" s="214" t="s">
        <v>5583</v>
      </c>
      <c r="B12" s="214" t="s">
        <v>5584</v>
      </c>
      <c r="C12" s="214" t="s">
        <v>7424</v>
      </c>
      <c r="D12" s="214" t="s">
        <v>7425</v>
      </c>
      <c r="E12" s="214" t="s">
        <v>5585</v>
      </c>
      <c r="F12" s="216">
        <v>39653</v>
      </c>
      <c r="G12" s="214" t="s">
        <v>5586</v>
      </c>
      <c r="H12" s="214" t="s">
        <v>5602</v>
      </c>
      <c r="I12" s="214" t="s">
        <v>5603</v>
      </c>
      <c r="J12" s="214" t="s">
        <v>5589</v>
      </c>
      <c r="K12" s="214" t="s">
        <v>5589</v>
      </c>
      <c r="L12" s="216">
        <v>39653</v>
      </c>
      <c r="M12" s="217">
        <v>0.01</v>
      </c>
      <c r="N12" s="217">
        <v>0.01</v>
      </c>
    </row>
    <row r="13" spans="1:15" ht="23.25" thickBot="1">
      <c r="A13" s="214" t="s">
        <v>5583</v>
      </c>
      <c r="B13" s="214" t="s">
        <v>5584</v>
      </c>
      <c r="C13" s="214" t="s">
        <v>7424</v>
      </c>
      <c r="D13" s="214" t="s">
        <v>7425</v>
      </c>
      <c r="E13" s="214" t="s">
        <v>5604</v>
      </c>
      <c r="F13" s="216">
        <v>39484</v>
      </c>
      <c r="G13" s="214" t="s">
        <v>5605</v>
      </c>
      <c r="H13" s="214" t="s">
        <v>5606</v>
      </c>
      <c r="I13" s="214" t="s">
        <v>5607</v>
      </c>
      <c r="J13" s="214" t="s">
        <v>5608</v>
      </c>
      <c r="K13" s="214" t="s">
        <v>5589</v>
      </c>
      <c r="L13" s="216">
        <v>39484</v>
      </c>
      <c r="M13" s="217">
        <v>1032.8599999999999</v>
      </c>
      <c r="N13" s="217">
        <v>1032.8599999999999</v>
      </c>
    </row>
    <row r="14" spans="1:15" ht="23.25" thickBot="1">
      <c r="A14" s="214" t="s">
        <v>5583</v>
      </c>
      <c r="B14" s="214" t="s">
        <v>5584</v>
      </c>
      <c r="C14" s="214" t="s">
        <v>7424</v>
      </c>
      <c r="D14" s="214" t="s">
        <v>7425</v>
      </c>
      <c r="E14" s="214" t="s">
        <v>5604</v>
      </c>
      <c r="F14" s="216">
        <v>39507</v>
      </c>
      <c r="G14" s="214" t="s">
        <v>5605</v>
      </c>
      <c r="H14" s="214" t="s">
        <v>5609</v>
      </c>
      <c r="I14" s="214" t="s">
        <v>5610</v>
      </c>
      <c r="J14" s="214" t="s">
        <v>5611</v>
      </c>
      <c r="K14" s="214" t="s">
        <v>5589</v>
      </c>
      <c r="L14" s="216">
        <v>39507</v>
      </c>
      <c r="M14" s="217">
        <v>2364.84</v>
      </c>
      <c r="N14" s="217">
        <v>2364.84</v>
      </c>
    </row>
    <row r="15" spans="1:15" ht="23.25" thickBot="1">
      <c r="A15" s="214" t="s">
        <v>5583</v>
      </c>
      <c r="B15" s="214" t="s">
        <v>5584</v>
      </c>
      <c r="C15" s="214" t="s">
        <v>7424</v>
      </c>
      <c r="D15" s="214" t="s">
        <v>7425</v>
      </c>
      <c r="E15" s="214" t="s">
        <v>5604</v>
      </c>
      <c r="F15" s="216">
        <v>39541</v>
      </c>
      <c r="G15" s="214" t="s">
        <v>5605</v>
      </c>
      <c r="H15" s="214" t="s">
        <v>5612</v>
      </c>
      <c r="I15" s="214" t="s">
        <v>5613</v>
      </c>
      <c r="J15" s="214" t="s">
        <v>5614</v>
      </c>
      <c r="K15" s="214" t="s">
        <v>5589</v>
      </c>
      <c r="L15" s="216">
        <v>39541</v>
      </c>
      <c r="M15" s="217">
        <v>1789.99</v>
      </c>
      <c r="N15" s="217">
        <v>1789.99</v>
      </c>
    </row>
    <row r="16" spans="1:15" ht="23.25" thickBot="1">
      <c r="A16" s="214" t="s">
        <v>5583</v>
      </c>
      <c r="B16" s="214" t="s">
        <v>5584</v>
      </c>
      <c r="C16" s="214" t="s">
        <v>7424</v>
      </c>
      <c r="D16" s="214" t="s">
        <v>7425</v>
      </c>
      <c r="E16" s="214" t="s">
        <v>5604</v>
      </c>
      <c r="F16" s="216">
        <v>39576</v>
      </c>
      <c r="G16" s="214" t="s">
        <v>5605</v>
      </c>
      <c r="H16" s="214" t="s">
        <v>5615</v>
      </c>
      <c r="I16" s="214" t="s">
        <v>5616</v>
      </c>
      <c r="J16" s="214" t="s">
        <v>5617</v>
      </c>
      <c r="K16" s="214" t="s">
        <v>5589</v>
      </c>
      <c r="L16" s="216">
        <v>39576</v>
      </c>
      <c r="M16" s="217">
        <v>1624.35</v>
      </c>
      <c r="N16" s="217">
        <v>1624.35</v>
      </c>
    </row>
    <row r="17" spans="1:14" ht="23.25" thickBot="1">
      <c r="A17" s="214" t="s">
        <v>5583</v>
      </c>
      <c r="B17" s="214" t="s">
        <v>5584</v>
      </c>
      <c r="C17" s="214" t="s">
        <v>7424</v>
      </c>
      <c r="D17" s="214" t="s">
        <v>7425</v>
      </c>
      <c r="E17" s="214" t="s">
        <v>5604</v>
      </c>
      <c r="F17" s="216">
        <v>39598</v>
      </c>
      <c r="G17" s="214" t="s">
        <v>5605</v>
      </c>
      <c r="H17" s="214" t="s">
        <v>5618</v>
      </c>
      <c r="I17" s="214" t="s">
        <v>5619</v>
      </c>
      <c r="J17" s="214" t="s">
        <v>5620</v>
      </c>
      <c r="K17" s="214" t="s">
        <v>5589</v>
      </c>
      <c r="L17" s="216">
        <v>39598</v>
      </c>
      <c r="M17" s="217">
        <v>2170.16</v>
      </c>
      <c r="N17" s="217">
        <v>2170.16</v>
      </c>
    </row>
    <row r="18" spans="1:14" ht="23.25" thickBot="1">
      <c r="A18" s="214" t="s">
        <v>5583</v>
      </c>
      <c r="B18" s="214" t="s">
        <v>5584</v>
      </c>
      <c r="C18" s="214" t="s">
        <v>7424</v>
      </c>
      <c r="D18" s="214" t="s">
        <v>7425</v>
      </c>
      <c r="E18" s="214" t="s">
        <v>5604</v>
      </c>
      <c r="F18" s="216">
        <v>39632</v>
      </c>
      <c r="G18" s="214" t="s">
        <v>5605</v>
      </c>
      <c r="H18" s="214" t="s">
        <v>5621</v>
      </c>
      <c r="I18" s="214" t="s">
        <v>5622</v>
      </c>
      <c r="J18" s="214" t="s">
        <v>5623</v>
      </c>
      <c r="K18" s="214" t="s">
        <v>5589</v>
      </c>
      <c r="L18" s="216">
        <v>39632</v>
      </c>
      <c r="M18" s="217">
        <v>2527.42</v>
      </c>
      <c r="N18" s="217">
        <v>2527.42</v>
      </c>
    </row>
    <row r="19" spans="1:14" ht="23.25" thickBot="1">
      <c r="A19" s="214" t="s">
        <v>5583</v>
      </c>
      <c r="B19" s="214" t="s">
        <v>5584</v>
      </c>
      <c r="C19" s="214" t="s">
        <v>7424</v>
      </c>
      <c r="D19" s="214" t="s">
        <v>7425</v>
      </c>
      <c r="E19" s="214" t="s">
        <v>5624</v>
      </c>
      <c r="F19" s="216">
        <v>39588</v>
      </c>
      <c r="G19" s="214" t="s">
        <v>5625</v>
      </c>
      <c r="H19" s="214" t="s">
        <v>5626</v>
      </c>
      <c r="I19" s="214" t="s">
        <v>5627</v>
      </c>
      <c r="J19" s="214" t="s">
        <v>5589</v>
      </c>
      <c r="K19" s="214" t="s">
        <v>5589</v>
      </c>
      <c r="L19" s="216">
        <v>39588</v>
      </c>
      <c r="M19" s="217">
        <v>80.02</v>
      </c>
      <c r="N19" s="217">
        <v>80.02</v>
      </c>
    </row>
    <row r="20" spans="1:14" ht="23.25" thickBot="1">
      <c r="A20" s="214" t="s">
        <v>5583</v>
      </c>
      <c r="B20" s="214" t="s">
        <v>5584</v>
      </c>
      <c r="C20" s="214" t="s">
        <v>7543</v>
      </c>
      <c r="D20" s="214" t="s">
        <v>7544</v>
      </c>
      <c r="E20" s="214" t="s">
        <v>5585</v>
      </c>
      <c r="F20" s="216">
        <v>39651</v>
      </c>
      <c r="G20" s="214" t="s">
        <v>5586</v>
      </c>
      <c r="H20" s="214" t="s">
        <v>5628</v>
      </c>
      <c r="I20" s="214" t="s">
        <v>5629</v>
      </c>
      <c r="J20" s="214" t="s">
        <v>5589</v>
      </c>
      <c r="K20" s="214" t="s">
        <v>5589</v>
      </c>
      <c r="L20" s="216">
        <v>39651</v>
      </c>
      <c r="M20" s="217">
        <v>642.52</v>
      </c>
      <c r="N20" s="217">
        <v>642.52</v>
      </c>
    </row>
    <row r="21" spans="1:14" ht="23.25" thickBot="1">
      <c r="A21" s="214" t="s">
        <v>5583</v>
      </c>
      <c r="B21" s="214" t="s">
        <v>5584</v>
      </c>
      <c r="C21" s="214" t="s">
        <v>7543</v>
      </c>
      <c r="D21" s="214" t="s">
        <v>7544</v>
      </c>
      <c r="E21" s="214" t="s">
        <v>5585</v>
      </c>
      <c r="F21" s="216">
        <v>39651</v>
      </c>
      <c r="G21" s="214" t="s">
        <v>5586</v>
      </c>
      <c r="H21" s="214" t="s">
        <v>5630</v>
      </c>
      <c r="I21" s="214" t="s">
        <v>5631</v>
      </c>
      <c r="J21" s="214" t="s">
        <v>5589</v>
      </c>
      <c r="K21" s="214" t="s">
        <v>5589</v>
      </c>
      <c r="L21" s="216">
        <v>39651</v>
      </c>
      <c r="M21" s="217">
        <v>474.04</v>
      </c>
      <c r="N21" s="217">
        <v>474.04</v>
      </c>
    </row>
    <row r="22" spans="1:14" ht="23.25" thickBot="1">
      <c r="A22" s="214" t="s">
        <v>5583</v>
      </c>
      <c r="B22" s="214" t="s">
        <v>5584</v>
      </c>
      <c r="C22" s="214" t="s">
        <v>7543</v>
      </c>
      <c r="D22" s="214" t="s">
        <v>7544</v>
      </c>
      <c r="E22" s="214" t="s">
        <v>5585</v>
      </c>
      <c r="F22" s="216">
        <v>39651</v>
      </c>
      <c r="G22" s="214" t="s">
        <v>5586</v>
      </c>
      <c r="H22" s="214" t="s">
        <v>5632</v>
      </c>
      <c r="I22" s="214" t="s">
        <v>5633</v>
      </c>
      <c r="J22" s="214" t="s">
        <v>5589</v>
      </c>
      <c r="K22" s="214" t="s">
        <v>5589</v>
      </c>
      <c r="L22" s="216">
        <v>39651</v>
      </c>
      <c r="M22" s="217">
        <v>391.08</v>
      </c>
      <c r="N22" s="217">
        <v>391.08</v>
      </c>
    </row>
    <row r="23" spans="1:14" ht="23.25" thickBot="1">
      <c r="A23" s="214" t="s">
        <v>5583</v>
      </c>
      <c r="B23" s="214" t="s">
        <v>5584</v>
      </c>
      <c r="C23" s="214" t="s">
        <v>7543</v>
      </c>
      <c r="D23" s="214" t="s">
        <v>7544</v>
      </c>
      <c r="E23" s="214" t="s">
        <v>5585</v>
      </c>
      <c r="F23" s="216">
        <v>39651</v>
      </c>
      <c r="G23" s="214" t="s">
        <v>5586</v>
      </c>
      <c r="H23" s="214" t="s">
        <v>5634</v>
      </c>
      <c r="I23" s="214" t="s">
        <v>5635</v>
      </c>
      <c r="J23" s="214" t="s">
        <v>5589</v>
      </c>
      <c r="K23" s="214" t="s">
        <v>5589</v>
      </c>
      <c r="L23" s="216">
        <v>39651</v>
      </c>
      <c r="M23" s="217">
        <v>476.76</v>
      </c>
      <c r="N23" s="217">
        <v>476.76</v>
      </c>
    </row>
    <row r="24" spans="1:14" ht="23.25" thickBot="1">
      <c r="A24" s="214" t="s">
        <v>5583</v>
      </c>
      <c r="B24" s="214" t="s">
        <v>5584</v>
      </c>
      <c r="C24" s="214" t="s">
        <v>7543</v>
      </c>
      <c r="D24" s="214" t="s">
        <v>7544</v>
      </c>
      <c r="E24" s="214" t="s">
        <v>5585</v>
      </c>
      <c r="F24" s="216">
        <v>39651</v>
      </c>
      <c r="G24" s="214" t="s">
        <v>5586</v>
      </c>
      <c r="H24" s="214" t="s">
        <v>5636</v>
      </c>
      <c r="I24" s="214" t="s">
        <v>5637</v>
      </c>
      <c r="J24" s="214" t="s">
        <v>5589</v>
      </c>
      <c r="K24" s="214" t="s">
        <v>5589</v>
      </c>
      <c r="L24" s="216">
        <v>39651</v>
      </c>
      <c r="M24" s="217">
        <v>672.86</v>
      </c>
      <c r="N24" s="217">
        <v>672.86</v>
      </c>
    </row>
    <row r="25" spans="1:14" ht="23.25" thickBot="1">
      <c r="A25" s="214" t="s">
        <v>5583</v>
      </c>
      <c r="B25" s="214" t="s">
        <v>5584</v>
      </c>
      <c r="C25" s="214" t="s">
        <v>7543</v>
      </c>
      <c r="D25" s="214" t="s">
        <v>7544</v>
      </c>
      <c r="E25" s="214" t="s">
        <v>5585</v>
      </c>
      <c r="F25" s="216">
        <v>39651</v>
      </c>
      <c r="G25" s="214" t="s">
        <v>5586</v>
      </c>
      <c r="H25" s="214" t="s">
        <v>5638</v>
      </c>
      <c r="I25" s="214" t="s">
        <v>5639</v>
      </c>
      <c r="J25" s="214" t="s">
        <v>5589</v>
      </c>
      <c r="K25" s="214" t="s">
        <v>5589</v>
      </c>
      <c r="L25" s="216">
        <v>39651</v>
      </c>
      <c r="M25" s="217">
        <v>249.3</v>
      </c>
      <c r="N25" s="217">
        <v>249.3</v>
      </c>
    </row>
    <row r="26" spans="1:14" ht="23.25" thickBot="1">
      <c r="A26" s="214" t="s">
        <v>5583</v>
      </c>
      <c r="B26" s="214" t="s">
        <v>5584</v>
      </c>
      <c r="C26" s="214" t="s">
        <v>7543</v>
      </c>
      <c r="D26" s="214" t="s">
        <v>7544</v>
      </c>
      <c r="E26" s="214" t="s">
        <v>5585</v>
      </c>
      <c r="F26" s="216">
        <v>39651</v>
      </c>
      <c r="G26" s="214" t="s">
        <v>5586</v>
      </c>
      <c r="H26" s="214" t="s">
        <v>5640</v>
      </c>
      <c r="I26" s="214" t="s">
        <v>5641</v>
      </c>
      <c r="J26" s="214" t="s">
        <v>5589</v>
      </c>
      <c r="K26" s="214" t="s">
        <v>5589</v>
      </c>
      <c r="L26" s="216">
        <v>39651</v>
      </c>
      <c r="M26" s="217">
        <v>279.94</v>
      </c>
      <c r="N26" s="217">
        <v>279.94</v>
      </c>
    </row>
    <row r="27" spans="1:14" ht="23.25" thickBot="1">
      <c r="A27" s="214" t="s">
        <v>5583</v>
      </c>
      <c r="B27" s="214" t="s">
        <v>5584</v>
      </c>
      <c r="C27" s="214" t="s">
        <v>7543</v>
      </c>
      <c r="D27" s="214" t="s">
        <v>7544</v>
      </c>
      <c r="E27" s="214" t="s">
        <v>5585</v>
      </c>
      <c r="F27" s="216">
        <v>39651</v>
      </c>
      <c r="G27" s="214" t="s">
        <v>5586</v>
      </c>
      <c r="H27" s="214" t="s">
        <v>5642</v>
      </c>
      <c r="I27" s="214" t="s">
        <v>5643</v>
      </c>
      <c r="J27" s="214" t="s">
        <v>5589</v>
      </c>
      <c r="K27" s="214" t="s">
        <v>5589</v>
      </c>
      <c r="L27" s="216">
        <v>39651</v>
      </c>
      <c r="M27" s="217">
        <v>289.82</v>
      </c>
      <c r="N27" s="217">
        <v>289.82</v>
      </c>
    </row>
    <row r="28" spans="1:14" ht="23.25" thickBot="1">
      <c r="A28" s="214" t="s">
        <v>5583</v>
      </c>
      <c r="B28" s="214" t="s">
        <v>5584</v>
      </c>
      <c r="C28" s="214" t="s">
        <v>7543</v>
      </c>
      <c r="D28" s="214" t="s">
        <v>7544</v>
      </c>
      <c r="E28" s="214" t="s">
        <v>5585</v>
      </c>
      <c r="F28" s="216">
        <v>39651</v>
      </c>
      <c r="G28" s="214" t="s">
        <v>5586</v>
      </c>
      <c r="H28" s="214" t="s">
        <v>5644</v>
      </c>
      <c r="I28" s="214" t="s">
        <v>5645</v>
      </c>
      <c r="J28" s="214" t="s">
        <v>5589</v>
      </c>
      <c r="K28" s="214" t="s">
        <v>5589</v>
      </c>
      <c r="L28" s="216">
        <v>39651</v>
      </c>
      <c r="M28" s="217">
        <v>311.67</v>
      </c>
      <c r="N28" s="217">
        <v>311.67</v>
      </c>
    </row>
    <row r="29" spans="1:14" ht="23.25" thickBot="1">
      <c r="A29" s="214" t="s">
        <v>5583</v>
      </c>
      <c r="B29" s="214" t="s">
        <v>5584</v>
      </c>
      <c r="C29" s="214" t="s">
        <v>7543</v>
      </c>
      <c r="D29" s="214" t="s">
        <v>7544</v>
      </c>
      <c r="E29" s="214" t="s">
        <v>5585</v>
      </c>
      <c r="F29" s="216">
        <v>39651</v>
      </c>
      <c r="G29" s="214" t="s">
        <v>5586</v>
      </c>
      <c r="H29" s="214" t="s">
        <v>5646</v>
      </c>
      <c r="I29" s="214" t="s">
        <v>5647</v>
      </c>
      <c r="J29" s="214" t="s">
        <v>5589</v>
      </c>
      <c r="K29" s="214" t="s">
        <v>5589</v>
      </c>
      <c r="L29" s="216">
        <v>39651</v>
      </c>
      <c r="M29" s="217">
        <v>237.66</v>
      </c>
      <c r="N29" s="217">
        <v>237.66</v>
      </c>
    </row>
    <row r="30" spans="1:14" ht="23.25" thickBot="1">
      <c r="A30" s="214" t="s">
        <v>5583</v>
      </c>
      <c r="B30" s="214" t="s">
        <v>5584</v>
      </c>
      <c r="C30" s="214" t="s">
        <v>7543</v>
      </c>
      <c r="D30" s="214" t="s">
        <v>7544</v>
      </c>
      <c r="E30" s="214" t="s">
        <v>5585</v>
      </c>
      <c r="F30" s="216">
        <v>39651</v>
      </c>
      <c r="G30" s="214" t="s">
        <v>5586</v>
      </c>
      <c r="H30" s="214" t="s">
        <v>5648</v>
      </c>
      <c r="I30" s="214" t="s">
        <v>5649</v>
      </c>
      <c r="J30" s="214" t="s">
        <v>5589</v>
      </c>
      <c r="K30" s="214" t="s">
        <v>5589</v>
      </c>
      <c r="L30" s="216">
        <v>39651</v>
      </c>
      <c r="M30" s="217">
        <v>483.79</v>
      </c>
      <c r="N30" s="217">
        <v>483.79</v>
      </c>
    </row>
    <row r="31" spans="1:14" ht="23.25" thickBot="1">
      <c r="A31" s="214" t="s">
        <v>5583</v>
      </c>
      <c r="B31" s="214" t="s">
        <v>5584</v>
      </c>
      <c r="C31" s="214" t="s">
        <v>7543</v>
      </c>
      <c r="D31" s="214" t="s">
        <v>7544</v>
      </c>
      <c r="E31" s="214" t="s">
        <v>5585</v>
      </c>
      <c r="F31" s="216">
        <v>39651</v>
      </c>
      <c r="G31" s="214" t="s">
        <v>5586</v>
      </c>
      <c r="H31" s="214" t="s">
        <v>5650</v>
      </c>
      <c r="I31" s="214" t="s">
        <v>5651</v>
      </c>
      <c r="J31" s="214" t="s">
        <v>5589</v>
      </c>
      <c r="K31" s="214" t="s">
        <v>5589</v>
      </c>
      <c r="L31" s="216">
        <v>39651</v>
      </c>
      <c r="M31" s="217">
        <v>333.14</v>
      </c>
      <c r="N31" s="217">
        <v>333.14</v>
      </c>
    </row>
    <row r="32" spans="1:14" ht="23.25" thickBot="1">
      <c r="A32" s="214" t="s">
        <v>5583</v>
      </c>
      <c r="B32" s="214" t="s">
        <v>5584</v>
      </c>
      <c r="C32" s="214" t="s">
        <v>7543</v>
      </c>
      <c r="D32" s="214" t="s">
        <v>7544</v>
      </c>
      <c r="E32" s="214" t="s">
        <v>5585</v>
      </c>
      <c r="F32" s="216">
        <v>39651</v>
      </c>
      <c r="G32" s="214" t="s">
        <v>5586</v>
      </c>
      <c r="H32" s="214" t="s">
        <v>5652</v>
      </c>
      <c r="I32" s="214" t="s">
        <v>5653</v>
      </c>
      <c r="J32" s="214" t="s">
        <v>5589</v>
      </c>
      <c r="K32" s="214" t="s">
        <v>5589</v>
      </c>
      <c r="L32" s="216">
        <v>39651</v>
      </c>
      <c r="M32" s="217">
        <v>80.02</v>
      </c>
      <c r="N32" s="217">
        <v>80.02</v>
      </c>
    </row>
    <row r="33" spans="1:14" ht="23.25" thickBot="1">
      <c r="A33" s="214" t="s">
        <v>5583</v>
      </c>
      <c r="B33" s="214" t="s">
        <v>5584</v>
      </c>
      <c r="C33" s="214" t="s">
        <v>7543</v>
      </c>
      <c r="D33" s="214" t="s">
        <v>7544</v>
      </c>
      <c r="E33" s="214" t="s">
        <v>5585</v>
      </c>
      <c r="F33" s="216">
        <v>39651</v>
      </c>
      <c r="G33" s="214" t="s">
        <v>5586</v>
      </c>
      <c r="H33" s="214" t="s">
        <v>5654</v>
      </c>
      <c r="I33" s="214" t="s">
        <v>5655</v>
      </c>
      <c r="J33" s="214" t="s">
        <v>5589</v>
      </c>
      <c r="K33" s="214" t="s">
        <v>5589</v>
      </c>
      <c r="L33" s="216">
        <v>39651</v>
      </c>
      <c r="M33" s="217">
        <v>296.89999999999998</v>
      </c>
      <c r="N33" s="217">
        <v>296.89999999999998</v>
      </c>
    </row>
    <row r="34" spans="1:14" ht="23.25" thickBot="1">
      <c r="A34" s="214" t="s">
        <v>5583</v>
      </c>
      <c r="B34" s="214" t="s">
        <v>5584</v>
      </c>
      <c r="C34" s="214" t="s">
        <v>7543</v>
      </c>
      <c r="D34" s="214" t="s">
        <v>7544</v>
      </c>
      <c r="E34" s="214" t="s">
        <v>5585</v>
      </c>
      <c r="F34" s="216">
        <v>39651</v>
      </c>
      <c r="G34" s="214" t="s">
        <v>5586</v>
      </c>
      <c r="H34" s="214" t="s">
        <v>5656</v>
      </c>
      <c r="I34" s="214" t="s">
        <v>5657</v>
      </c>
      <c r="J34" s="214" t="s">
        <v>5589</v>
      </c>
      <c r="K34" s="214" t="s">
        <v>5589</v>
      </c>
      <c r="L34" s="216">
        <v>39651</v>
      </c>
      <c r="M34" s="217">
        <v>567.86</v>
      </c>
      <c r="N34" s="217">
        <v>567.86</v>
      </c>
    </row>
    <row r="35" spans="1:14" ht="23.25" thickBot="1">
      <c r="A35" s="214" t="s">
        <v>5583</v>
      </c>
      <c r="B35" s="214" t="s">
        <v>5584</v>
      </c>
      <c r="C35" s="214" t="s">
        <v>7543</v>
      </c>
      <c r="D35" s="214" t="s">
        <v>7544</v>
      </c>
      <c r="E35" s="214" t="s">
        <v>5585</v>
      </c>
      <c r="F35" s="216">
        <v>39651</v>
      </c>
      <c r="G35" s="214" t="s">
        <v>5586</v>
      </c>
      <c r="H35" s="214" t="s">
        <v>5658</v>
      </c>
      <c r="I35" s="214" t="s">
        <v>5659</v>
      </c>
      <c r="J35" s="214" t="s">
        <v>5589</v>
      </c>
      <c r="K35" s="214" t="s">
        <v>5589</v>
      </c>
      <c r="L35" s="216">
        <v>39651</v>
      </c>
      <c r="M35" s="217">
        <v>420.4</v>
      </c>
      <c r="N35" s="217">
        <v>420.4</v>
      </c>
    </row>
    <row r="36" spans="1:14" ht="23.25" thickBot="1">
      <c r="A36" s="214" t="s">
        <v>5583</v>
      </c>
      <c r="B36" s="214" t="s">
        <v>5584</v>
      </c>
      <c r="C36" s="214" t="s">
        <v>7543</v>
      </c>
      <c r="D36" s="214" t="s">
        <v>7544</v>
      </c>
      <c r="E36" s="214" t="s">
        <v>5585</v>
      </c>
      <c r="F36" s="216">
        <v>39651</v>
      </c>
      <c r="G36" s="214" t="s">
        <v>5586</v>
      </c>
      <c r="H36" s="214" t="s">
        <v>5660</v>
      </c>
      <c r="I36" s="214" t="s">
        <v>5661</v>
      </c>
      <c r="J36" s="214" t="s">
        <v>5589</v>
      </c>
      <c r="K36" s="214" t="s">
        <v>5589</v>
      </c>
      <c r="L36" s="216">
        <v>39651</v>
      </c>
      <c r="M36" s="217">
        <v>523.99</v>
      </c>
      <c r="N36" s="217">
        <v>523.99</v>
      </c>
    </row>
    <row r="37" spans="1:14" ht="23.25" thickBot="1">
      <c r="A37" s="214" t="s">
        <v>5583</v>
      </c>
      <c r="B37" s="214" t="s">
        <v>5584</v>
      </c>
      <c r="C37" s="214" t="s">
        <v>7543</v>
      </c>
      <c r="D37" s="214" t="s">
        <v>7544</v>
      </c>
      <c r="E37" s="214" t="s">
        <v>5585</v>
      </c>
      <c r="F37" s="216">
        <v>39651</v>
      </c>
      <c r="G37" s="214" t="s">
        <v>5586</v>
      </c>
      <c r="H37" s="214" t="s">
        <v>5662</v>
      </c>
      <c r="I37" s="214" t="s">
        <v>5663</v>
      </c>
      <c r="J37" s="214" t="s">
        <v>5589</v>
      </c>
      <c r="K37" s="214" t="s">
        <v>5589</v>
      </c>
      <c r="L37" s="216">
        <v>39651</v>
      </c>
      <c r="M37" s="217">
        <v>255.98</v>
      </c>
      <c r="N37" s="217">
        <v>255.98</v>
      </c>
    </row>
    <row r="38" spans="1:14" ht="23.25" thickBot="1">
      <c r="A38" s="214" t="s">
        <v>5583</v>
      </c>
      <c r="B38" s="214" t="s">
        <v>5584</v>
      </c>
      <c r="C38" s="214" t="s">
        <v>7543</v>
      </c>
      <c r="D38" s="214" t="s">
        <v>7544</v>
      </c>
      <c r="E38" s="214" t="s">
        <v>5585</v>
      </c>
      <c r="F38" s="216">
        <v>39651</v>
      </c>
      <c r="G38" s="214" t="s">
        <v>5586</v>
      </c>
      <c r="H38" s="214" t="s">
        <v>5664</v>
      </c>
      <c r="I38" s="214" t="s">
        <v>5665</v>
      </c>
      <c r="J38" s="214" t="s">
        <v>5589</v>
      </c>
      <c r="K38" s="214" t="s">
        <v>5589</v>
      </c>
      <c r="L38" s="216">
        <v>39651</v>
      </c>
      <c r="M38" s="217">
        <v>361.01</v>
      </c>
      <c r="N38" s="217">
        <v>361.01</v>
      </c>
    </row>
    <row r="39" spans="1:14" ht="23.25" thickBot="1">
      <c r="A39" s="214" t="s">
        <v>5583</v>
      </c>
      <c r="B39" s="214" t="s">
        <v>5584</v>
      </c>
      <c r="C39" s="214" t="s">
        <v>7543</v>
      </c>
      <c r="D39" s="214" t="s">
        <v>7544</v>
      </c>
      <c r="E39" s="214" t="s">
        <v>5585</v>
      </c>
      <c r="F39" s="216">
        <v>39651</v>
      </c>
      <c r="G39" s="214" t="s">
        <v>5586</v>
      </c>
      <c r="H39" s="214" t="s">
        <v>5666</v>
      </c>
      <c r="I39" s="214" t="s">
        <v>5667</v>
      </c>
      <c r="J39" s="214" t="s">
        <v>5589</v>
      </c>
      <c r="K39" s="214" t="s">
        <v>5589</v>
      </c>
      <c r="L39" s="216">
        <v>39651</v>
      </c>
      <c r="M39" s="217">
        <v>251.38</v>
      </c>
      <c r="N39" s="217">
        <v>251.38</v>
      </c>
    </row>
    <row r="40" spans="1:14" ht="23.25" thickBot="1">
      <c r="A40" s="214" t="s">
        <v>5583</v>
      </c>
      <c r="B40" s="214" t="s">
        <v>5584</v>
      </c>
      <c r="C40" s="214" t="s">
        <v>7543</v>
      </c>
      <c r="D40" s="214" t="s">
        <v>7544</v>
      </c>
      <c r="E40" s="214" t="s">
        <v>5585</v>
      </c>
      <c r="F40" s="216">
        <v>39651</v>
      </c>
      <c r="G40" s="214" t="s">
        <v>5586</v>
      </c>
      <c r="H40" s="214" t="s">
        <v>5668</v>
      </c>
      <c r="I40" s="214" t="s">
        <v>5669</v>
      </c>
      <c r="J40" s="214" t="s">
        <v>5589</v>
      </c>
      <c r="K40" s="214" t="s">
        <v>5589</v>
      </c>
      <c r="L40" s="216">
        <v>39651</v>
      </c>
      <c r="M40" s="217">
        <v>213.83</v>
      </c>
      <c r="N40" s="217">
        <v>213.83</v>
      </c>
    </row>
    <row r="41" spans="1:14" ht="23.25" thickBot="1">
      <c r="A41" s="214" t="s">
        <v>5583</v>
      </c>
      <c r="B41" s="214" t="s">
        <v>5584</v>
      </c>
      <c r="C41" s="214" t="s">
        <v>7543</v>
      </c>
      <c r="D41" s="214" t="s">
        <v>7544</v>
      </c>
      <c r="E41" s="214" t="s">
        <v>5585</v>
      </c>
      <c r="F41" s="216">
        <v>39651</v>
      </c>
      <c r="G41" s="214" t="s">
        <v>5586</v>
      </c>
      <c r="H41" s="214" t="s">
        <v>5670</v>
      </c>
      <c r="I41" s="214" t="s">
        <v>5671</v>
      </c>
      <c r="J41" s="214" t="s">
        <v>5589</v>
      </c>
      <c r="K41" s="214" t="s">
        <v>5589</v>
      </c>
      <c r="L41" s="216">
        <v>39651</v>
      </c>
      <c r="M41" s="217">
        <v>526.05999999999995</v>
      </c>
      <c r="N41" s="217">
        <v>526.05999999999995</v>
      </c>
    </row>
    <row r="42" spans="1:14" ht="23.25" thickBot="1">
      <c r="A42" s="214" t="s">
        <v>5583</v>
      </c>
      <c r="B42" s="214" t="s">
        <v>5584</v>
      </c>
      <c r="C42" s="214" t="s">
        <v>7543</v>
      </c>
      <c r="D42" s="214" t="s">
        <v>7544</v>
      </c>
      <c r="E42" s="214" t="s">
        <v>5585</v>
      </c>
      <c r="F42" s="216">
        <v>39651</v>
      </c>
      <c r="G42" s="214" t="s">
        <v>5586</v>
      </c>
      <c r="H42" s="214" t="s">
        <v>5672</v>
      </c>
      <c r="I42" s="214" t="s">
        <v>5673</v>
      </c>
      <c r="J42" s="214" t="s">
        <v>5589</v>
      </c>
      <c r="K42" s="214" t="s">
        <v>5589</v>
      </c>
      <c r="L42" s="216">
        <v>39651</v>
      </c>
      <c r="M42" s="217">
        <v>247.25</v>
      </c>
      <c r="N42" s="217">
        <v>247.25</v>
      </c>
    </row>
    <row r="43" spans="1:14" ht="23.25" thickBot="1">
      <c r="A43" s="214" t="s">
        <v>5583</v>
      </c>
      <c r="B43" s="214" t="s">
        <v>5584</v>
      </c>
      <c r="C43" s="214" t="s">
        <v>7543</v>
      </c>
      <c r="D43" s="214" t="s">
        <v>7544</v>
      </c>
      <c r="E43" s="214" t="s">
        <v>5585</v>
      </c>
      <c r="F43" s="216">
        <v>39651</v>
      </c>
      <c r="G43" s="214" t="s">
        <v>5586</v>
      </c>
      <c r="H43" s="214" t="s">
        <v>5674</v>
      </c>
      <c r="I43" s="214" t="s">
        <v>5675</v>
      </c>
      <c r="J43" s="214" t="s">
        <v>5589</v>
      </c>
      <c r="K43" s="214" t="s">
        <v>5589</v>
      </c>
      <c r="L43" s="216">
        <v>39651</v>
      </c>
      <c r="M43" s="217">
        <v>474.97</v>
      </c>
      <c r="N43" s="217">
        <v>474.97</v>
      </c>
    </row>
    <row r="44" spans="1:14" ht="23.25" thickBot="1">
      <c r="A44" s="214" t="s">
        <v>5583</v>
      </c>
      <c r="B44" s="214" t="s">
        <v>5584</v>
      </c>
      <c r="C44" s="214" t="s">
        <v>7543</v>
      </c>
      <c r="D44" s="214" t="s">
        <v>7544</v>
      </c>
      <c r="E44" s="214" t="s">
        <v>5585</v>
      </c>
      <c r="F44" s="216">
        <v>39653</v>
      </c>
      <c r="G44" s="214" t="s">
        <v>5586</v>
      </c>
      <c r="H44" s="214" t="s">
        <v>5676</v>
      </c>
      <c r="I44" s="214" t="s">
        <v>5677</v>
      </c>
      <c r="J44" s="214" t="s">
        <v>5589</v>
      </c>
      <c r="K44" s="214" t="s">
        <v>5589</v>
      </c>
      <c r="L44" s="216">
        <v>39653</v>
      </c>
      <c r="M44" s="217">
        <v>576.76</v>
      </c>
      <c r="N44" s="217">
        <v>576.76</v>
      </c>
    </row>
    <row r="45" spans="1:14" ht="23.25" thickBot="1">
      <c r="A45" s="214" t="s">
        <v>5583</v>
      </c>
      <c r="B45" s="214" t="s">
        <v>5584</v>
      </c>
      <c r="C45" s="214" t="s">
        <v>7543</v>
      </c>
      <c r="D45" s="214" t="s">
        <v>7544</v>
      </c>
      <c r="E45" s="214" t="s">
        <v>5585</v>
      </c>
      <c r="F45" s="216">
        <v>39653</v>
      </c>
      <c r="G45" s="214" t="s">
        <v>5586</v>
      </c>
      <c r="H45" s="214" t="s">
        <v>5678</v>
      </c>
      <c r="I45" s="214" t="s">
        <v>5679</v>
      </c>
      <c r="J45" s="214" t="s">
        <v>5589</v>
      </c>
      <c r="K45" s="214" t="s">
        <v>5589</v>
      </c>
      <c r="L45" s="216">
        <v>39653</v>
      </c>
      <c r="M45" s="217">
        <v>-0.01</v>
      </c>
      <c r="N45" s="217">
        <v>-0.01</v>
      </c>
    </row>
    <row r="46" spans="1:14" ht="23.25" thickBot="1">
      <c r="A46" s="214" t="s">
        <v>5583</v>
      </c>
      <c r="B46" s="214" t="s">
        <v>5584</v>
      </c>
      <c r="C46" s="214" t="s">
        <v>7543</v>
      </c>
      <c r="D46" s="214" t="s">
        <v>7544</v>
      </c>
      <c r="E46" s="214" t="s">
        <v>5585</v>
      </c>
      <c r="F46" s="216">
        <v>39653</v>
      </c>
      <c r="G46" s="214" t="s">
        <v>5586</v>
      </c>
      <c r="H46" s="214" t="s">
        <v>5680</v>
      </c>
      <c r="I46" s="214" t="s">
        <v>5681</v>
      </c>
      <c r="J46" s="214" t="s">
        <v>5589</v>
      </c>
      <c r="K46" s="214" t="s">
        <v>5589</v>
      </c>
      <c r="L46" s="216">
        <v>39653</v>
      </c>
      <c r="M46" s="217">
        <v>380.82</v>
      </c>
      <c r="N46" s="217">
        <v>380.82</v>
      </c>
    </row>
    <row r="47" spans="1:14" ht="23.25" thickBot="1">
      <c r="A47" s="214" t="s">
        <v>5583</v>
      </c>
      <c r="B47" s="214" t="s">
        <v>5584</v>
      </c>
      <c r="C47" s="214" t="s">
        <v>7543</v>
      </c>
      <c r="D47" s="214" t="s">
        <v>7544</v>
      </c>
      <c r="E47" s="214" t="s">
        <v>5585</v>
      </c>
      <c r="F47" s="216">
        <v>39653</v>
      </c>
      <c r="G47" s="214" t="s">
        <v>5586</v>
      </c>
      <c r="H47" s="214" t="s">
        <v>5682</v>
      </c>
      <c r="I47" s="214" t="s">
        <v>5683</v>
      </c>
      <c r="J47" s="214" t="s">
        <v>5589</v>
      </c>
      <c r="K47" s="214" t="s">
        <v>5589</v>
      </c>
      <c r="L47" s="216">
        <v>39653</v>
      </c>
      <c r="M47" s="217">
        <v>213.4</v>
      </c>
      <c r="N47" s="217">
        <v>213.4</v>
      </c>
    </row>
    <row r="48" spans="1:14" ht="23.25" thickBot="1">
      <c r="A48" s="214" t="s">
        <v>5583</v>
      </c>
      <c r="B48" s="214" t="s">
        <v>5584</v>
      </c>
      <c r="C48" s="214" t="s">
        <v>7543</v>
      </c>
      <c r="D48" s="214" t="s">
        <v>7544</v>
      </c>
      <c r="E48" s="214" t="s">
        <v>5585</v>
      </c>
      <c r="F48" s="216">
        <v>39653</v>
      </c>
      <c r="G48" s="214" t="s">
        <v>5586</v>
      </c>
      <c r="H48" s="214" t="s">
        <v>5684</v>
      </c>
      <c r="I48" s="214" t="s">
        <v>5685</v>
      </c>
      <c r="J48" s="214" t="s">
        <v>5589</v>
      </c>
      <c r="K48" s="214" t="s">
        <v>5589</v>
      </c>
      <c r="L48" s="216">
        <v>39653</v>
      </c>
      <c r="M48" s="217">
        <v>287.14999999999998</v>
      </c>
      <c r="N48" s="217">
        <v>287.14999999999998</v>
      </c>
    </row>
    <row r="49" spans="1:14" ht="23.25" thickBot="1">
      <c r="A49" s="214" t="s">
        <v>5583</v>
      </c>
      <c r="B49" s="214" t="s">
        <v>5584</v>
      </c>
      <c r="C49" s="214" t="s">
        <v>7543</v>
      </c>
      <c r="D49" s="214" t="s">
        <v>7544</v>
      </c>
      <c r="E49" s="214" t="s">
        <v>5585</v>
      </c>
      <c r="F49" s="216">
        <v>39653</v>
      </c>
      <c r="G49" s="214" t="s">
        <v>5586</v>
      </c>
      <c r="H49" s="214" t="s">
        <v>5686</v>
      </c>
      <c r="I49" s="214" t="s">
        <v>5687</v>
      </c>
      <c r="J49" s="214" t="s">
        <v>5589</v>
      </c>
      <c r="K49" s="214" t="s">
        <v>5589</v>
      </c>
      <c r="L49" s="216">
        <v>39653</v>
      </c>
      <c r="M49" s="217">
        <v>774.97</v>
      </c>
      <c r="N49" s="217">
        <v>774.97</v>
      </c>
    </row>
    <row r="50" spans="1:14" ht="23.25" thickBot="1">
      <c r="A50" s="214" t="s">
        <v>5583</v>
      </c>
      <c r="B50" s="214" t="s">
        <v>5584</v>
      </c>
      <c r="C50" s="214" t="s">
        <v>7543</v>
      </c>
      <c r="D50" s="214" t="s">
        <v>7544</v>
      </c>
      <c r="E50" s="214" t="s">
        <v>5585</v>
      </c>
      <c r="F50" s="216">
        <v>39653</v>
      </c>
      <c r="G50" s="214" t="s">
        <v>5586</v>
      </c>
      <c r="H50" s="214" t="s">
        <v>5688</v>
      </c>
      <c r="I50" s="214" t="s">
        <v>5689</v>
      </c>
      <c r="J50" s="214" t="s">
        <v>5589</v>
      </c>
      <c r="K50" s="214" t="s">
        <v>5589</v>
      </c>
      <c r="L50" s="216">
        <v>39653</v>
      </c>
      <c r="M50" s="217">
        <v>294.32</v>
      </c>
      <c r="N50" s="217">
        <v>294.32</v>
      </c>
    </row>
    <row r="51" spans="1:14" ht="23.25" thickBot="1">
      <c r="A51" s="214" t="s">
        <v>5583</v>
      </c>
      <c r="B51" s="214" t="s">
        <v>5584</v>
      </c>
      <c r="C51" s="214" t="s">
        <v>7543</v>
      </c>
      <c r="D51" s="214" t="s">
        <v>7544</v>
      </c>
      <c r="E51" s="214" t="s">
        <v>5604</v>
      </c>
      <c r="F51" s="216">
        <v>39664</v>
      </c>
      <c r="G51" s="214" t="s">
        <v>5605</v>
      </c>
      <c r="H51" s="214" t="s">
        <v>5690</v>
      </c>
      <c r="I51" s="214" t="s">
        <v>5691</v>
      </c>
      <c r="J51" s="214" t="s">
        <v>5692</v>
      </c>
      <c r="K51" s="214" t="s">
        <v>5589</v>
      </c>
      <c r="L51" s="216">
        <v>39664</v>
      </c>
      <c r="M51" s="217">
        <v>321.95999999999998</v>
      </c>
      <c r="N51" s="217">
        <v>321.95999999999998</v>
      </c>
    </row>
    <row r="52" spans="1:14" ht="23.25" thickBot="1">
      <c r="A52" s="214" t="s">
        <v>5583</v>
      </c>
      <c r="B52" s="214" t="s">
        <v>5584</v>
      </c>
      <c r="C52" s="214" t="s">
        <v>7543</v>
      </c>
      <c r="D52" s="214" t="s">
        <v>7544</v>
      </c>
      <c r="E52" s="214" t="s">
        <v>5604</v>
      </c>
      <c r="F52" s="216">
        <v>39664</v>
      </c>
      <c r="G52" s="214" t="s">
        <v>5605</v>
      </c>
      <c r="H52" s="214" t="s">
        <v>5693</v>
      </c>
      <c r="I52" s="214" t="s">
        <v>5694</v>
      </c>
      <c r="J52" s="214" t="s">
        <v>5695</v>
      </c>
      <c r="K52" s="214" t="s">
        <v>5589</v>
      </c>
      <c r="L52" s="216">
        <v>39664</v>
      </c>
      <c r="M52" s="217">
        <v>13.6</v>
      </c>
      <c r="N52" s="217">
        <v>13.6</v>
      </c>
    </row>
    <row r="53" spans="1:14" ht="23.25" thickBot="1">
      <c r="A53" s="214" t="s">
        <v>5583</v>
      </c>
      <c r="B53" s="214" t="s">
        <v>5584</v>
      </c>
      <c r="C53" s="214" t="s">
        <v>7543</v>
      </c>
      <c r="D53" s="214" t="s">
        <v>7544</v>
      </c>
      <c r="E53" s="214" t="s">
        <v>5604</v>
      </c>
      <c r="F53" s="216">
        <v>39664</v>
      </c>
      <c r="G53" s="214" t="s">
        <v>5605</v>
      </c>
      <c r="H53" s="214" t="s">
        <v>5696</v>
      </c>
      <c r="I53" s="214" t="s">
        <v>5691</v>
      </c>
      <c r="J53" s="214" t="s">
        <v>5697</v>
      </c>
      <c r="K53" s="214" t="s">
        <v>5589</v>
      </c>
      <c r="L53" s="216">
        <v>39664</v>
      </c>
      <c r="M53" s="217">
        <v>328.01</v>
      </c>
      <c r="N53" s="217">
        <v>328.01</v>
      </c>
    </row>
    <row r="54" spans="1:14" ht="23.25" thickBot="1">
      <c r="A54" s="214" t="s">
        <v>5583</v>
      </c>
      <c r="B54" s="214" t="s">
        <v>5584</v>
      </c>
      <c r="C54" s="214" t="s">
        <v>7543</v>
      </c>
      <c r="D54" s="214" t="s">
        <v>7544</v>
      </c>
      <c r="E54" s="214" t="s">
        <v>5604</v>
      </c>
      <c r="F54" s="216">
        <v>39664</v>
      </c>
      <c r="G54" s="214" t="s">
        <v>5605</v>
      </c>
      <c r="H54" s="214" t="s">
        <v>5698</v>
      </c>
      <c r="I54" s="214" t="s">
        <v>5691</v>
      </c>
      <c r="J54" s="214" t="s">
        <v>5699</v>
      </c>
      <c r="K54" s="214" t="s">
        <v>5589</v>
      </c>
      <c r="L54" s="216">
        <v>39664</v>
      </c>
      <c r="M54" s="217">
        <v>549.58000000000004</v>
      </c>
      <c r="N54" s="217">
        <v>549.58000000000004</v>
      </c>
    </row>
    <row r="55" spans="1:14" ht="23.25" thickBot="1">
      <c r="A55" s="214" t="s">
        <v>5583</v>
      </c>
      <c r="B55" s="214" t="s">
        <v>5584</v>
      </c>
      <c r="C55" s="214" t="s">
        <v>7543</v>
      </c>
      <c r="D55" s="214" t="s">
        <v>7544</v>
      </c>
      <c r="E55" s="214" t="s">
        <v>5604</v>
      </c>
      <c r="F55" s="216">
        <v>39664</v>
      </c>
      <c r="G55" s="214" t="s">
        <v>5605</v>
      </c>
      <c r="H55" s="214" t="s">
        <v>5700</v>
      </c>
      <c r="I55" s="214" t="s">
        <v>5691</v>
      </c>
      <c r="J55" s="214" t="s">
        <v>5701</v>
      </c>
      <c r="K55" s="214" t="s">
        <v>5589</v>
      </c>
      <c r="L55" s="216">
        <v>39664</v>
      </c>
      <c r="M55" s="217">
        <v>267.67</v>
      </c>
      <c r="N55" s="217">
        <v>267.67</v>
      </c>
    </row>
    <row r="56" spans="1:14" ht="23.25" thickBot="1">
      <c r="A56" s="214" t="s">
        <v>5583</v>
      </c>
      <c r="B56" s="214" t="s">
        <v>5584</v>
      </c>
      <c r="C56" s="214" t="s">
        <v>7543</v>
      </c>
      <c r="D56" s="214" t="s">
        <v>7544</v>
      </c>
      <c r="E56" s="214" t="s">
        <v>5604</v>
      </c>
      <c r="F56" s="216">
        <v>39664</v>
      </c>
      <c r="G56" s="214" t="s">
        <v>5605</v>
      </c>
      <c r="H56" s="214" t="s">
        <v>5702</v>
      </c>
      <c r="I56" s="214" t="s">
        <v>5691</v>
      </c>
      <c r="J56" s="214" t="s">
        <v>5703</v>
      </c>
      <c r="K56" s="214" t="s">
        <v>5589</v>
      </c>
      <c r="L56" s="216">
        <v>39664</v>
      </c>
      <c r="M56" s="217">
        <v>212.83</v>
      </c>
      <c r="N56" s="217">
        <v>212.83</v>
      </c>
    </row>
    <row r="57" spans="1:14" ht="23.25" thickBot="1">
      <c r="A57" s="214" t="s">
        <v>5583</v>
      </c>
      <c r="B57" s="214" t="s">
        <v>5584</v>
      </c>
      <c r="C57" s="214" t="s">
        <v>7543</v>
      </c>
      <c r="D57" s="214" t="s">
        <v>7544</v>
      </c>
      <c r="E57" s="214" t="s">
        <v>5604</v>
      </c>
      <c r="F57" s="216">
        <v>39664</v>
      </c>
      <c r="G57" s="214" t="s">
        <v>5605</v>
      </c>
      <c r="H57" s="214" t="s">
        <v>5704</v>
      </c>
      <c r="I57" s="214" t="s">
        <v>5691</v>
      </c>
      <c r="J57" s="214" t="s">
        <v>5705</v>
      </c>
      <c r="K57" s="214" t="s">
        <v>5589</v>
      </c>
      <c r="L57" s="216">
        <v>39664</v>
      </c>
      <c r="M57" s="217">
        <v>301.69</v>
      </c>
      <c r="N57" s="217">
        <v>301.69</v>
      </c>
    </row>
    <row r="58" spans="1:14" ht="23.25" thickBot="1">
      <c r="A58" s="214" t="s">
        <v>5583</v>
      </c>
      <c r="B58" s="214" t="s">
        <v>5584</v>
      </c>
      <c r="C58" s="214" t="s">
        <v>7543</v>
      </c>
      <c r="D58" s="214" t="s">
        <v>7544</v>
      </c>
      <c r="E58" s="214" t="s">
        <v>5604</v>
      </c>
      <c r="F58" s="216">
        <v>39700</v>
      </c>
      <c r="G58" s="214" t="s">
        <v>5605</v>
      </c>
      <c r="H58" s="214" t="s">
        <v>5706</v>
      </c>
      <c r="I58" s="214" t="s">
        <v>5707</v>
      </c>
      <c r="J58" s="214" t="s">
        <v>5708</v>
      </c>
      <c r="K58" s="214" t="s">
        <v>5589</v>
      </c>
      <c r="L58" s="216">
        <v>39700</v>
      </c>
      <c r="M58" s="217">
        <v>709.07</v>
      </c>
      <c r="N58" s="217">
        <v>709.07</v>
      </c>
    </row>
    <row r="59" spans="1:14" ht="23.25" thickBot="1">
      <c r="A59" s="214" t="s">
        <v>5583</v>
      </c>
      <c r="B59" s="214" t="s">
        <v>5584</v>
      </c>
      <c r="C59" s="214" t="s">
        <v>7543</v>
      </c>
      <c r="D59" s="214" t="s">
        <v>7544</v>
      </c>
      <c r="E59" s="214" t="s">
        <v>5604</v>
      </c>
      <c r="F59" s="216">
        <v>39700</v>
      </c>
      <c r="G59" s="214" t="s">
        <v>5605</v>
      </c>
      <c r="H59" s="214" t="s">
        <v>5709</v>
      </c>
      <c r="I59" s="214" t="s">
        <v>5707</v>
      </c>
      <c r="J59" s="214" t="s">
        <v>5710</v>
      </c>
      <c r="K59" s="214" t="s">
        <v>5589</v>
      </c>
      <c r="L59" s="216">
        <v>39700</v>
      </c>
      <c r="M59" s="217">
        <v>166.61</v>
      </c>
      <c r="N59" s="217">
        <v>166.61</v>
      </c>
    </row>
    <row r="60" spans="1:14" ht="23.25" thickBot="1">
      <c r="A60" s="214" t="s">
        <v>5583</v>
      </c>
      <c r="B60" s="214" t="s">
        <v>5584</v>
      </c>
      <c r="C60" s="214" t="s">
        <v>7543</v>
      </c>
      <c r="D60" s="214" t="s">
        <v>7544</v>
      </c>
      <c r="E60" s="214" t="s">
        <v>5604</v>
      </c>
      <c r="F60" s="216">
        <v>39700</v>
      </c>
      <c r="G60" s="214" t="s">
        <v>5605</v>
      </c>
      <c r="H60" s="214" t="s">
        <v>5711</v>
      </c>
      <c r="I60" s="214" t="s">
        <v>5707</v>
      </c>
      <c r="J60" s="214" t="s">
        <v>5712</v>
      </c>
      <c r="K60" s="214" t="s">
        <v>5589</v>
      </c>
      <c r="L60" s="216">
        <v>39700</v>
      </c>
      <c r="M60" s="217">
        <v>482.97</v>
      </c>
      <c r="N60" s="217">
        <v>482.97</v>
      </c>
    </row>
    <row r="61" spans="1:14" ht="23.25" thickBot="1">
      <c r="A61" s="214" t="s">
        <v>5583</v>
      </c>
      <c r="B61" s="214" t="s">
        <v>5584</v>
      </c>
      <c r="C61" s="214" t="s">
        <v>7543</v>
      </c>
      <c r="D61" s="214" t="s">
        <v>7544</v>
      </c>
      <c r="E61" s="214" t="s">
        <v>5604</v>
      </c>
      <c r="F61" s="216">
        <v>39700</v>
      </c>
      <c r="G61" s="214" t="s">
        <v>5605</v>
      </c>
      <c r="H61" s="214" t="s">
        <v>5713</v>
      </c>
      <c r="I61" s="214" t="s">
        <v>5707</v>
      </c>
      <c r="J61" s="214" t="s">
        <v>5714</v>
      </c>
      <c r="K61" s="214" t="s">
        <v>5589</v>
      </c>
      <c r="L61" s="216">
        <v>39700</v>
      </c>
      <c r="M61" s="217">
        <v>517.5</v>
      </c>
      <c r="N61" s="217">
        <v>517.5</v>
      </c>
    </row>
    <row r="62" spans="1:14" ht="23.25" thickBot="1">
      <c r="A62" s="214" t="s">
        <v>5583</v>
      </c>
      <c r="B62" s="214" t="s">
        <v>5584</v>
      </c>
      <c r="C62" s="214" t="s">
        <v>7543</v>
      </c>
      <c r="D62" s="214" t="s">
        <v>7544</v>
      </c>
      <c r="E62" s="214" t="s">
        <v>5604</v>
      </c>
      <c r="F62" s="216">
        <v>39706</v>
      </c>
      <c r="G62" s="214" t="s">
        <v>5605</v>
      </c>
      <c r="H62" s="214" t="s">
        <v>5715</v>
      </c>
      <c r="I62" s="214" t="s">
        <v>5707</v>
      </c>
      <c r="J62" s="214" t="s">
        <v>5716</v>
      </c>
      <c r="K62" s="214" t="s">
        <v>5589</v>
      </c>
      <c r="L62" s="216">
        <v>39706</v>
      </c>
      <c r="M62" s="217">
        <v>233.36</v>
      </c>
      <c r="N62" s="217">
        <v>233.36</v>
      </c>
    </row>
    <row r="63" spans="1:14" ht="23.25" thickBot="1">
      <c r="A63" s="214" t="s">
        <v>5583</v>
      </c>
      <c r="B63" s="214" t="s">
        <v>5584</v>
      </c>
      <c r="C63" s="214" t="s">
        <v>7543</v>
      </c>
      <c r="D63" s="214" t="s">
        <v>7544</v>
      </c>
      <c r="E63" s="214" t="s">
        <v>5604</v>
      </c>
      <c r="F63" s="216">
        <v>39721</v>
      </c>
      <c r="G63" s="214" t="s">
        <v>5605</v>
      </c>
      <c r="H63" s="214" t="s">
        <v>5717</v>
      </c>
      <c r="I63" s="214" t="s">
        <v>5691</v>
      </c>
      <c r="J63" s="214" t="s">
        <v>5718</v>
      </c>
      <c r="K63" s="214" t="s">
        <v>5589</v>
      </c>
      <c r="L63" s="216">
        <v>39721</v>
      </c>
      <c r="M63" s="217">
        <v>526.74</v>
      </c>
      <c r="N63" s="217">
        <v>526.74</v>
      </c>
    </row>
    <row r="64" spans="1:14" ht="23.25" thickBot="1">
      <c r="A64" s="214" t="s">
        <v>5583</v>
      </c>
      <c r="B64" s="214" t="s">
        <v>5584</v>
      </c>
      <c r="C64" s="214" t="s">
        <v>7543</v>
      </c>
      <c r="D64" s="214" t="s">
        <v>7544</v>
      </c>
      <c r="E64" s="214" t="s">
        <v>5604</v>
      </c>
      <c r="F64" s="216">
        <v>39722</v>
      </c>
      <c r="G64" s="214" t="s">
        <v>5605</v>
      </c>
      <c r="H64" s="214" t="s">
        <v>5719</v>
      </c>
      <c r="I64" s="214" t="s">
        <v>5691</v>
      </c>
      <c r="J64" s="214" t="s">
        <v>5720</v>
      </c>
      <c r="K64" s="214" t="s">
        <v>5589</v>
      </c>
      <c r="L64" s="216">
        <v>39722</v>
      </c>
      <c r="M64" s="217">
        <v>511.49</v>
      </c>
      <c r="N64" s="217">
        <v>511.49</v>
      </c>
    </row>
    <row r="65" spans="1:14" ht="23.25" thickBot="1">
      <c r="A65" s="214" t="s">
        <v>5583</v>
      </c>
      <c r="B65" s="214" t="s">
        <v>5584</v>
      </c>
      <c r="C65" s="214" t="s">
        <v>7543</v>
      </c>
      <c r="D65" s="214" t="s">
        <v>7544</v>
      </c>
      <c r="E65" s="214" t="s">
        <v>5604</v>
      </c>
      <c r="F65" s="216">
        <v>39722</v>
      </c>
      <c r="G65" s="214" t="s">
        <v>5605</v>
      </c>
      <c r="H65" s="214" t="s">
        <v>5721</v>
      </c>
      <c r="I65" s="214" t="s">
        <v>5691</v>
      </c>
      <c r="J65" s="214" t="s">
        <v>5722</v>
      </c>
      <c r="K65" s="214" t="s">
        <v>5589</v>
      </c>
      <c r="L65" s="216">
        <v>39722</v>
      </c>
      <c r="M65" s="217">
        <v>565.17999999999995</v>
      </c>
      <c r="N65" s="217">
        <v>565.17999999999995</v>
      </c>
    </row>
    <row r="66" spans="1:14" ht="23.25" thickBot="1">
      <c r="A66" s="214" t="s">
        <v>5583</v>
      </c>
      <c r="B66" s="214" t="s">
        <v>5584</v>
      </c>
      <c r="C66" s="214" t="s">
        <v>7543</v>
      </c>
      <c r="D66" s="214" t="s">
        <v>7544</v>
      </c>
      <c r="E66" s="214" t="s">
        <v>5604</v>
      </c>
      <c r="F66" s="216">
        <v>39722</v>
      </c>
      <c r="G66" s="214" t="s">
        <v>5605</v>
      </c>
      <c r="H66" s="214" t="s">
        <v>5723</v>
      </c>
      <c r="I66" s="214" t="s">
        <v>5691</v>
      </c>
      <c r="J66" s="214" t="s">
        <v>5724</v>
      </c>
      <c r="K66" s="214" t="s">
        <v>5589</v>
      </c>
      <c r="L66" s="216">
        <v>39722</v>
      </c>
      <c r="M66" s="217">
        <v>192.05</v>
      </c>
      <c r="N66" s="217">
        <v>192.05</v>
      </c>
    </row>
    <row r="67" spans="1:14" ht="23.25" thickBot="1">
      <c r="A67" s="214" t="s">
        <v>5583</v>
      </c>
      <c r="B67" s="214" t="s">
        <v>5584</v>
      </c>
      <c r="C67" s="214" t="s">
        <v>7543</v>
      </c>
      <c r="D67" s="214" t="s">
        <v>7544</v>
      </c>
      <c r="E67" s="214" t="s">
        <v>5604</v>
      </c>
      <c r="F67" s="216">
        <v>39722</v>
      </c>
      <c r="G67" s="214" t="s">
        <v>5605</v>
      </c>
      <c r="H67" s="214" t="s">
        <v>5725</v>
      </c>
      <c r="I67" s="214" t="s">
        <v>5691</v>
      </c>
      <c r="J67" s="214" t="s">
        <v>5726</v>
      </c>
      <c r="K67" s="214" t="s">
        <v>5589</v>
      </c>
      <c r="L67" s="216">
        <v>39722</v>
      </c>
      <c r="M67" s="217">
        <v>255.66</v>
      </c>
      <c r="N67" s="217">
        <v>255.66</v>
      </c>
    </row>
    <row r="68" spans="1:14" ht="23.25" thickBot="1">
      <c r="A68" s="214" t="s">
        <v>5583</v>
      </c>
      <c r="B68" s="214" t="s">
        <v>5584</v>
      </c>
      <c r="C68" s="214" t="s">
        <v>7543</v>
      </c>
      <c r="D68" s="214" t="s">
        <v>7544</v>
      </c>
      <c r="E68" s="214" t="s">
        <v>5604</v>
      </c>
      <c r="F68" s="216">
        <v>39722</v>
      </c>
      <c r="G68" s="214" t="s">
        <v>5605</v>
      </c>
      <c r="H68" s="214" t="s">
        <v>5727</v>
      </c>
      <c r="I68" s="214" t="s">
        <v>5691</v>
      </c>
      <c r="J68" s="214" t="s">
        <v>5728</v>
      </c>
      <c r="K68" s="214" t="s">
        <v>5589</v>
      </c>
      <c r="L68" s="216">
        <v>39722</v>
      </c>
      <c r="M68" s="217">
        <v>669.16</v>
      </c>
      <c r="N68" s="217">
        <v>669.16</v>
      </c>
    </row>
    <row r="69" spans="1:14" ht="23.25" thickBot="1">
      <c r="A69" s="214" t="s">
        <v>5583</v>
      </c>
      <c r="B69" s="214" t="s">
        <v>5584</v>
      </c>
      <c r="C69" s="214" t="s">
        <v>7543</v>
      </c>
      <c r="D69" s="214" t="s">
        <v>7544</v>
      </c>
      <c r="E69" s="214" t="s">
        <v>5604</v>
      </c>
      <c r="F69" s="216">
        <v>39756</v>
      </c>
      <c r="G69" s="214" t="s">
        <v>5605</v>
      </c>
      <c r="H69" s="214" t="s">
        <v>5729</v>
      </c>
      <c r="I69" s="214" t="s">
        <v>5691</v>
      </c>
      <c r="J69" s="214" t="s">
        <v>5730</v>
      </c>
      <c r="K69" s="214" t="s">
        <v>5589</v>
      </c>
      <c r="L69" s="216">
        <v>39756</v>
      </c>
      <c r="M69" s="217">
        <v>468.54</v>
      </c>
      <c r="N69" s="217">
        <v>468.54</v>
      </c>
    </row>
    <row r="70" spans="1:14" ht="23.25" thickBot="1">
      <c r="A70" s="214" t="s">
        <v>5583</v>
      </c>
      <c r="B70" s="214" t="s">
        <v>5584</v>
      </c>
      <c r="C70" s="214" t="s">
        <v>7543</v>
      </c>
      <c r="D70" s="214" t="s">
        <v>7544</v>
      </c>
      <c r="E70" s="214" t="s">
        <v>5604</v>
      </c>
      <c r="F70" s="216">
        <v>39756</v>
      </c>
      <c r="G70" s="214" t="s">
        <v>5605</v>
      </c>
      <c r="H70" s="214" t="s">
        <v>5731</v>
      </c>
      <c r="I70" s="214" t="s">
        <v>5691</v>
      </c>
      <c r="J70" s="214" t="s">
        <v>5732</v>
      </c>
      <c r="K70" s="214" t="s">
        <v>5589</v>
      </c>
      <c r="L70" s="216">
        <v>39756</v>
      </c>
      <c r="M70" s="217">
        <v>534.51</v>
      </c>
      <c r="N70" s="217">
        <v>534.51</v>
      </c>
    </row>
    <row r="71" spans="1:14" ht="23.25" thickBot="1">
      <c r="A71" s="214" t="s">
        <v>5583</v>
      </c>
      <c r="B71" s="214" t="s">
        <v>5584</v>
      </c>
      <c r="C71" s="214" t="s">
        <v>7543</v>
      </c>
      <c r="D71" s="214" t="s">
        <v>7544</v>
      </c>
      <c r="E71" s="214" t="s">
        <v>5604</v>
      </c>
      <c r="F71" s="216">
        <v>39756</v>
      </c>
      <c r="G71" s="214" t="s">
        <v>5605</v>
      </c>
      <c r="H71" s="214" t="s">
        <v>5733</v>
      </c>
      <c r="I71" s="214" t="s">
        <v>5691</v>
      </c>
      <c r="J71" s="214" t="s">
        <v>5734</v>
      </c>
      <c r="K71" s="214" t="s">
        <v>5589</v>
      </c>
      <c r="L71" s="216">
        <v>39756</v>
      </c>
      <c r="M71" s="217">
        <v>465.15</v>
      </c>
      <c r="N71" s="217">
        <v>465.15</v>
      </c>
    </row>
    <row r="72" spans="1:14" ht="23.25" thickBot="1">
      <c r="A72" s="214" t="s">
        <v>5583</v>
      </c>
      <c r="B72" s="214" t="s">
        <v>5584</v>
      </c>
      <c r="C72" s="214" t="s">
        <v>7543</v>
      </c>
      <c r="D72" s="214" t="s">
        <v>7544</v>
      </c>
      <c r="E72" s="214" t="s">
        <v>5604</v>
      </c>
      <c r="F72" s="216">
        <v>39756</v>
      </c>
      <c r="G72" s="214" t="s">
        <v>5605</v>
      </c>
      <c r="H72" s="214" t="s">
        <v>5735</v>
      </c>
      <c r="I72" s="214" t="s">
        <v>5691</v>
      </c>
      <c r="J72" s="214" t="s">
        <v>5736</v>
      </c>
      <c r="K72" s="214" t="s">
        <v>5589</v>
      </c>
      <c r="L72" s="216">
        <v>39756</v>
      </c>
      <c r="M72" s="217">
        <v>570.96</v>
      </c>
      <c r="N72" s="217">
        <v>570.96</v>
      </c>
    </row>
    <row r="73" spans="1:14" ht="23.25" thickBot="1">
      <c r="A73" s="214" t="s">
        <v>5583</v>
      </c>
      <c r="B73" s="214" t="s">
        <v>5584</v>
      </c>
      <c r="C73" s="214" t="s">
        <v>7543</v>
      </c>
      <c r="D73" s="214" t="s">
        <v>7544</v>
      </c>
      <c r="E73" s="214" t="s">
        <v>5604</v>
      </c>
      <c r="F73" s="216">
        <v>39756</v>
      </c>
      <c r="G73" s="214" t="s">
        <v>5605</v>
      </c>
      <c r="H73" s="214" t="s">
        <v>5737</v>
      </c>
      <c r="I73" s="214" t="s">
        <v>5691</v>
      </c>
      <c r="J73" s="214" t="s">
        <v>5738</v>
      </c>
      <c r="K73" s="214" t="s">
        <v>5589</v>
      </c>
      <c r="L73" s="216">
        <v>39756</v>
      </c>
      <c r="M73" s="217">
        <v>458.88</v>
      </c>
      <c r="N73" s="217">
        <v>458.88</v>
      </c>
    </row>
    <row r="74" spans="1:14" ht="23.25" thickBot="1">
      <c r="A74" s="214" t="s">
        <v>5583</v>
      </c>
      <c r="B74" s="214" t="s">
        <v>5584</v>
      </c>
      <c r="C74" s="214" t="s">
        <v>7543</v>
      </c>
      <c r="D74" s="214" t="s">
        <v>7544</v>
      </c>
      <c r="E74" s="214" t="s">
        <v>5604</v>
      </c>
      <c r="F74" s="216">
        <v>39787</v>
      </c>
      <c r="G74" s="214" t="s">
        <v>5605</v>
      </c>
      <c r="H74" s="214" t="s">
        <v>5739</v>
      </c>
      <c r="I74" s="214" t="s">
        <v>5691</v>
      </c>
      <c r="J74" s="214" t="s">
        <v>5740</v>
      </c>
      <c r="K74" s="214" t="s">
        <v>5741</v>
      </c>
      <c r="L74" s="216">
        <v>39787</v>
      </c>
      <c r="M74" s="217">
        <v>377.58</v>
      </c>
      <c r="N74" s="217">
        <v>471.98</v>
      </c>
    </row>
    <row r="75" spans="1:14" ht="23.25" thickBot="1">
      <c r="A75" s="214" t="s">
        <v>5583</v>
      </c>
      <c r="B75" s="214" t="s">
        <v>5584</v>
      </c>
      <c r="C75" s="214" t="s">
        <v>7543</v>
      </c>
      <c r="D75" s="214" t="s">
        <v>7544</v>
      </c>
      <c r="E75" s="214" t="s">
        <v>5604</v>
      </c>
      <c r="F75" s="216">
        <v>39790</v>
      </c>
      <c r="G75" s="214" t="s">
        <v>5605</v>
      </c>
      <c r="H75" s="214" t="s">
        <v>5742</v>
      </c>
      <c r="I75" s="214" t="s">
        <v>5691</v>
      </c>
      <c r="J75" s="214" t="s">
        <v>5743</v>
      </c>
      <c r="K75" s="214" t="s">
        <v>5744</v>
      </c>
      <c r="L75" s="216">
        <v>39790</v>
      </c>
      <c r="M75" s="217">
        <v>268.32</v>
      </c>
      <c r="N75" s="217">
        <v>335.4</v>
      </c>
    </row>
    <row r="76" spans="1:14" ht="23.25" thickBot="1">
      <c r="A76" s="214" t="s">
        <v>5583</v>
      </c>
      <c r="B76" s="214" t="s">
        <v>5584</v>
      </c>
      <c r="C76" s="214" t="s">
        <v>7543</v>
      </c>
      <c r="D76" s="214" t="s">
        <v>7544</v>
      </c>
      <c r="E76" s="214" t="s">
        <v>5604</v>
      </c>
      <c r="F76" s="216">
        <v>39790</v>
      </c>
      <c r="G76" s="214" t="s">
        <v>5605</v>
      </c>
      <c r="H76" s="214" t="s">
        <v>5745</v>
      </c>
      <c r="I76" s="214" t="s">
        <v>5691</v>
      </c>
      <c r="J76" s="214" t="s">
        <v>5746</v>
      </c>
      <c r="K76" s="214" t="s">
        <v>5744</v>
      </c>
      <c r="L76" s="216">
        <v>39790</v>
      </c>
      <c r="M76" s="217">
        <v>118.37</v>
      </c>
      <c r="N76" s="217">
        <v>147.96</v>
      </c>
    </row>
    <row r="77" spans="1:14" ht="23.25" thickBot="1">
      <c r="A77" s="214" t="s">
        <v>5583</v>
      </c>
      <c r="B77" s="214" t="s">
        <v>5584</v>
      </c>
      <c r="C77" s="214" t="s">
        <v>7543</v>
      </c>
      <c r="D77" s="214" t="s">
        <v>7544</v>
      </c>
      <c r="E77" s="214" t="s">
        <v>5604</v>
      </c>
      <c r="F77" s="216">
        <v>39790</v>
      </c>
      <c r="G77" s="214" t="s">
        <v>5605</v>
      </c>
      <c r="H77" s="214" t="s">
        <v>5747</v>
      </c>
      <c r="I77" s="214" t="s">
        <v>5691</v>
      </c>
      <c r="J77" s="214" t="s">
        <v>5748</v>
      </c>
      <c r="K77" s="214" t="s">
        <v>5744</v>
      </c>
      <c r="L77" s="216">
        <v>39790</v>
      </c>
      <c r="M77" s="217">
        <v>252.47</v>
      </c>
      <c r="N77" s="217">
        <v>315.58999999999997</v>
      </c>
    </row>
    <row r="78" spans="1:14" ht="23.25" thickBot="1">
      <c r="A78" s="214" t="s">
        <v>5583</v>
      </c>
      <c r="B78" s="214" t="s">
        <v>5584</v>
      </c>
      <c r="C78" s="214" t="s">
        <v>7543</v>
      </c>
      <c r="D78" s="214" t="s">
        <v>7544</v>
      </c>
      <c r="E78" s="214" t="s">
        <v>5604</v>
      </c>
      <c r="F78" s="216">
        <v>39790</v>
      </c>
      <c r="G78" s="214" t="s">
        <v>5605</v>
      </c>
      <c r="H78" s="214" t="s">
        <v>5749</v>
      </c>
      <c r="I78" s="214" t="s">
        <v>5691</v>
      </c>
      <c r="J78" s="214" t="s">
        <v>5750</v>
      </c>
      <c r="K78" s="214" t="s">
        <v>5744</v>
      </c>
      <c r="L78" s="216">
        <v>39790</v>
      </c>
      <c r="M78" s="217">
        <v>211.34</v>
      </c>
      <c r="N78" s="217">
        <v>264.18</v>
      </c>
    </row>
    <row r="79" spans="1:14" ht="23.25" thickBot="1">
      <c r="A79" s="214" t="s">
        <v>5583</v>
      </c>
      <c r="B79" s="214" t="s">
        <v>5584</v>
      </c>
      <c r="C79" s="214" t="s">
        <v>7543</v>
      </c>
      <c r="D79" s="214" t="s">
        <v>7544</v>
      </c>
      <c r="E79" s="214" t="s">
        <v>5604</v>
      </c>
      <c r="F79" s="216">
        <v>39790</v>
      </c>
      <c r="G79" s="214" t="s">
        <v>5605</v>
      </c>
      <c r="H79" s="214" t="s">
        <v>5751</v>
      </c>
      <c r="I79" s="214" t="s">
        <v>5691</v>
      </c>
      <c r="J79" s="214" t="s">
        <v>5752</v>
      </c>
      <c r="K79" s="214" t="s">
        <v>5744</v>
      </c>
      <c r="L79" s="216">
        <v>39790</v>
      </c>
      <c r="M79" s="217">
        <v>231.35</v>
      </c>
      <c r="N79" s="217">
        <v>289.19</v>
      </c>
    </row>
    <row r="80" spans="1:14" ht="23.25" thickBot="1">
      <c r="A80" s="214" t="s">
        <v>5583</v>
      </c>
      <c r="B80" s="214" t="s">
        <v>5584</v>
      </c>
      <c r="C80" s="214" t="s">
        <v>7543</v>
      </c>
      <c r="D80" s="214" t="s">
        <v>7544</v>
      </c>
      <c r="E80" s="214" t="s">
        <v>5604</v>
      </c>
      <c r="F80" s="216">
        <v>39790</v>
      </c>
      <c r="G80" s="214" t="s">
        <v>5605</v>
      </c>
      <c r="H80" s="214" t="s">
        <v>5753</v>
      </c>
      <c r="I80" s="214" t="s">
        <v>5691</v>
      </c>
      <c r="J80" s="214" t="s">
        <v>5754</v>
      </c>
      <c r="K80" s="214" t="s">
        <v>5744</v>
      </c>
      <c r="L80" s="216">
        <v>39790</v>
      </c>
      <c r="M80" s="217">
        <v>406.58</v>
      </c>
      <c r="N80" s="217">
        <v>508.23</v>
      </c>
    </row>
    <row r="81" spans="1:14" ht="23.25" thickBot="1">
      <c r="A81" s="214" t="s">
        <v>5583</v>
      </c>
      <c r="B81" s="214" t="s">
        <v>5584</v>
      </c>
      <c r="C81" s="214" t="s">
        <v>7543</v>
      </c>
      <c r="D81" s="214" t="s">
        <v>7544</v>
      </c>
      <c r="E81" s="214" t="s">
        <v>5604</v>
      </c>
      <c r="F81" s="216">
        <v>39790</v>
      </c>
      <c r="G81" s="214" t="s">
        <v>5605</v>
      </c>
      <c r="H81" s="214" t="s">
        <v>5755</v>
      </c>
      <c r="I81" s="214" t="s">
        <v>5691</v>
      </c>
      <c r="J81" s="214" t="s">
        <v>5756</v>
      </c>
      <c r="K81" s="214" t="s">
        <v>5744</v>
      </c>
      <c r="L81" s="216">
        <v>39790</v>
      </c>
      <c r="M81" s="217">
        <v>220.85</v>
      </c>
      <c r="N81" s="217">
        <v>276.06</v>
      </c>
    </row>
    <row r="82" spans="1:14" ht="23.25" thickBot="1">
      <c r="A82" s="214" t="s">
        <v>5583</v>
      </c>
      <c r="B82" s="214" t="s">
        <v>5584</v>
      </c>
      <c r="C82" s="214" t="s">
        <v>7543</v>
      </c>
      <c r="D82" s="214" t="s">
        <v>7544</v>
      </c>
      <c r="E82" s="214" t="s">
        <v>5604</v>
      </c>
      <c r="F82" s="216">
        <v>39827</v>
      </c>
      <c r="G82" s="214" t="s">
        <v>5605</v>
      </c>
      <c r="H82" s="214" t="s">
        <v>5757</v>
      </c>
      <c r="I82" s="214" t="s">
        <v>5691</v>
      </c>
      <c r="J82" s="214" t="s">
        <v>5758</v>
      </c>
      <c r="K82" s="214" t="s">
        <v>5759</v>
      </c>
      <c r="L82" s="216">
        <v>39813</v>
      </c>
      <c r="M82" s="217">
        <v>223.98</v>
      </c>
      <c r="N82" s="217">
        <v>279.98</v>
      </c>
    </row>
    <row r="83" spans="1:14" ht="23.25" thickBot="1">
      <c r="A83" s="214" t="s">
        <v>5583</v>
      </c>
      <c r="B83" s="214" t="s">
        <v>5584</v>
      </c>
      <c r="C83" s="214" t="s">
        <v>7543</v>
      </c>
      <c r="D83" s="214" t="s">
        <v>7544</v>
      </c>
      <c r="E83" s="214" t="s">
        <v>5604</v>
      </c>
      <c r="F83" s="216">
        <v>39827</v>
      </c>
      <c r="G83" s="214" t="s">
        <v>5605</v>
      </c>
      <c r="H83" s="214" t="s">
        <v>5760</v>
      </c>
      <c r="I83" s="214" t="s">
        <v>5761</v>
      </c>
      <c r="J83" s="214" t="s">
        <v>5762</v>
      </c>
      <c r="K83" s="214" t="s">
        <v>5763</v>
      </c>
      <c r="L83" s="216">
        <v>39813</v>
      </c>
      <c r="M83" s="217">
        <v>409.06</v>
      </c>
      <c r="N83" s="217">
        <v>511.33</v>
      </c>
    </row>
    <row r="84" spans="1:14" ht="23.25" thickBot="1">
      <c r="A84" s="214" t="s">
        <v>5583</v>
      </c>
      <c r="B84" s="214" t="s">
        <v>5584</v>
      </c>
      <c r="C84" s="214" t="s">
        <v>7543</v>
      </c>
      <c r="D84" s="214" t="s">
        <v>7544</v>
      </c>
      <c r="E84" s="214" t="s">
        <v>5604</v>
      </c>
      <c r="F84" s="216">
        <v>39827</v>
      </c>
      <c r="G84" s="214" t="s">
        <v>5605</v>
      </c>
      <c r="H84" s="214" t="s">
        <v>5764</v>
      </c>
      <c r="I84" s="214" t="s">
        <v>5765</v>
      </c>
      <c r="J84" s="214" t="s">
        <v>5766</v>
      </c>
      <c r="K84" s="214" t="s">
        <v>5763</v>
      </c>
      <c r="L84" s="216">
        <v>39813</v>
      </c>
      <c r="M84" s="217">
        <v>403.87</v>
      </c>
      <c r="N84" s="217">
        <v>504.84</v>
      </c>
    </row>
    <row r="85" spans="1:14" ht="23.25" thickBot="1">
      <c r="A85" s="214" t="s">
        <v>5583</v>
      </c>
      <c r="B85" s="214" t="s">
        <v>5584</v>
      </c>
      <c r="C85" s="214" t="s">
        <v>7543</v>
      </c>
      <c r="D85" s="214" t="s">
        <v>7544</v>
      </c>
      <c r="E85" s="214" t="s">
        <v>5604</v>
      </c>
      <c r="F85" s="216">
        <v>39827</v>
      </c>
      <c r="G85" s="214" t="s">
        <v>5605</v>
      </c>
      <c r="H85" s="214" t="s">
        <v>5767</v>
      </c>
      <c r="I85" s="214" t="s">
        <v>5768</v>
      </c>
      <c r="J85" s="214" t="s">
        <v>5769</v>
      </c>
      <c r="K85" s="214" t="s">
        <v>5763</v>
      </c>
      <c r="L85" s="216">
        <v>39813</v>
      </c>
      <c r="M85" s="217">
        <v>404.99</v>
      </c>
      <c r="N85" s="217">
        <v>506.24</v>
      </c>
    </row>
    <row r="86" spans="1:14" ht="23.25" thickBot="1">
      <c r="A86" s="214" t="s">
        <v>5583</v>
      </c>
      <c r="B86" s="214" t="s">
        <v>5584</v>
      </c>
      <c r="C86" s="214" t="s">
        <v>7543</v>
      </c>
      <c r="D86" s="214" t="s">
        <v>7544</v>
      </c>
      <c r="E86" s="214" t="s">
        <v>5604</v>
      </c>
      <c r="F86" s="216">
        <v>39827</v>
      </c>
      <c r="G86" s="214" t="s">
        <v>5605</v>
      </c>
      <c r="H86" s="214" t="s">
        <v>5770</v>
      </c>
      <c r="I86" s="214" t="s">
        <v>5771</v>
      </c>
      <c r="J86" s="214" t="s">
        <v>5772</v>
      </c>
      <c r="K86" s="214" t="s">
        <v>5763</v>
      </c>
      <c r="L86" s="216">
        <v>39813</v>
      </c>
      <c r="M86" s="217">
        <v>387.78</v>
      </c>
      <c r="N86" s="217">
        <v>484.73</v>
      </c>
    </row>
    <row r="87" spans="1:14" ht="23.25" thickBot="1">
      <c r="A87" s="214" t="s">
        <v>5583</v>
      </c>
      <c r="B87" s="214" t="s">
        <v>5584</v>
      </c>
      <c r="C87" s="214" t="s">
        <v>7543</v>
      </c>
      <c r="D87" s="214" t="s">
        <v>7544</v>
      </c>
      <c r="E87" s="214" t="s">
        <v>5773</v>
      </c>
      <c r="F87" s="216">
        <v>39729</v>
      </c>
      <c r="G87" s="214" t="s">
        <v>5625</v>
      </c>
      <c r="H87" s="214" t="s">
        <v>5774</v>
      </c>
      <c r="I87" s="214" t="s">
        <v>5775</v>
      </c>
      <c r="J87" s="214" t="s">
        <v>5589</v>
      </c>
      <c r="K87" s="214" t="s">
        <v>5589</v>
      </c>
      <c r="L87" s="216">
        <v>39729</v>
      </c>
      <c r="M87" s="217">
        <v>56.25</v>
      </c>
      <c r="N87" s="217">
        <v>56.25</v>
      </c>
    </row>
    <row r="88" spans="1:14" ht="23.25" thickBot="1">
      <c r="A88" s="214" t="s">
        <v>5583</v>
      </c>
      <c r="B88" s="214" t="s">
        <v>5584</v>
      </c>
      <c r="C88" s="214" t="s">
        <v>5776</v>
      </c>
      <c r="D88" s="214" t="s">
        <v>5777</v>
      </c>
      <c r="E88" s="214" t="s">
        <v>5778</v>
      </c>
      <c r="F88" s="216">
        <v>39512</v>
      </c>
      <c r="G88" s="214" t="s">
        <v>5605</v>
      </c>
      <c r="H88" s="214" t="s">
        <v>5779</v>
      </c>
      <c r="I88" s="214" t="s">
        <v>5780</v>
      </c>
      <c r="J88" s="214" t="s">
        <v>5781</v>
      </c>
      <c r="K88" s="214" t="s">
        <v>5589</v>
      </c>
      <c r="L88" s="216">
        <v>39512</v>
      </c>
      <c r="M88" s="217">
        <v>413.63</v>
      </c>
      <c r="N88" s="217">
        <v>413.63</v>
      </c>
    </row>
    <row r="89" spans="1:14" ht="23.25" thickBot="1">
      <c r="A89" s="214" t="s">
        <v>5583</v>
      </c>
      <c r="B89" s="214" t="s">
        <v>5584</v>
      </c>
      <c r="C89" s="214" t="s">
        <v>5776</v>
      </c>
      <c r="D89" s="214" t="s">
        <v>5777</v>
      </c>
      <c r="E89" s="214" t="s">
        <v>5778</v>
      </c>
      <c r="F89" s="216">
        <v>39512</v>
      </c>
      <c r="G89" s="214" t="s">
        <v>5605</v>
      </c>
      <c r="H89" s="214" t="s">
        <v>5782</v>
      </c>
      <c r="I89" s="214" t="s">
        <v>5783</v>
      </c>
      <c r="J89" s="214" t="s">
        <v>5784</v>
      </c>
      <c r="K89" s="214" t="s">
        <v>5589</v>
      </c>
      <c r="L89" s="216">
        <v>39512</v>
      </c>
      <c r="M89" s="217">
        <v>3368.62</v>
      </c>
      <c r="N89" s="217">
        <v>3368.62</v>
      </c>
    </row>
    <row r="90" spans="1:14" ht="23.25" thickBot="1">
      <c r="A90" s="214" t="s">
        <v>5583</v>
      </c>
      <c r="B90" s="214" t="s">
        <v>5584</v>
      </c>
      <c r="C90" s="214" t="s">
        <v>5776</v>
      </c>
      <c r="D90" s="214" t="s">
        <v>5777</v>
      </c>
      <c r="E90" s="214" t="s">
        <v>5778</v>
      </c>
      <c r="F90" s="216">
        <v>39512</v>
      </c>
      <c r="G90" s="214" t="s">
        <v>5605</v>
      </c>
      <c r="H90" s="214" t="s">
        <v>5785</v>
      </c>
      <c r="I90" s="214" t="s">
        <v>5786</v>
      </c>
      <c r="J90" s="214" t="s">
        <v>5787</v>
      </c>
      <c r="K90" s="214" t="s">
        <v>5589</v>
      </c>
      <c r="L90" s="216">
        <v>39512</v>
      </c>
      <c r="M90" s="217">
        <v>1026</v>
      </c>
      <c r="N90" s="217">
        <v>1026</v>
      </c>
    </row>
    <row r="91" spans="1:14" ht="23.25" thickBot="1">
      <c r="A91" s="214" t="s">
        <v>5583</v>
      </c>
      <c r="B91" s="214" t="s">
        <v>5584</v>
      </c>
      <c r="C91" s="214" t="s">
        <v>5776</v>
      </c>
      <c r="D91" s="214" t="s">
        <v>5777</v>
      </c>
      <c r="E91" s="214" t="s">
        <v>5778</v>
      </c>
      <c r="F91" s="216">
        <v>39512</v>
      </c>
      <c r="G91" s="214" t="s">
        <v>5605</v>
      </c>
      <c r="H91" s="214" t="s">
        <v>5788</v>
      </c>
      <c r="I91" s="214" t="s">
        <v>5786</v>
      </c>
      <c r="J91" s="214" t="s">
        <v>5789</v>
      </c>
      <c r="K91" s="214" t="s">
        <v>5589</v>
      </c>
      <c r="L91" s="216">
        <v>39512</v>
      </c>
      <c r="M91" s="217">
        <v>2363.41</v>
      </c>
      <c r="N91" s="217">
        <v>2363.41</v>
      </c>
    </row>
    <row r="92" spans="1:14" ht="23.25" thickBot="1">
      <c r="A92" s="214" t="s">
        <v>5583</v>
      </c>
      <c r="B92" s="214" t="s">
        <v>5584</v>
      </c>
      <c r="C92" s="214" t="s">
        <v>5776</v>
      </c>
      <c r="D92" s="214" t="s">
        <v>5777</v>
      </c>
      <c r="E92" s="214" t="s">
        <v>5778</v>
      </c>
      <c r="F92" s="216">
        <v>39512</v>
      </c>
      <c r="G92" s="214" t="s">
        <v>5605</v>
      </c>
      <c r="H92" s="214" t="s">
        <v>5790</v>
      </c>
      <c r="I92" s="214" t="s">
        <v>5786</v>
      </c>
      <c r="J92" s="214" t="s">
        <v>5791</v>
      </c>
      <c r="K92" s="214" t="s">
        <v>5589</v>
      </c>
      <c r="L92" s="216">
        <v>39512</v>
      </c>
      <c r="M92" s="217">
        <v>-590.85</v>
      </c>
      <c r="N92" s="217">
        <v>-590.85</v>
      </c>
    </row>
    <row r="93" spans="1:14" ht="23.25" thickBot="1">
      <c r="A93" s="214" t="s">
        <v>5583</v>
      </c>
      <c r="B93" s="214" t="s">
        <v>5584</v>
      </c>
      <c r="C93" s="214" t="s">
        <v>5776</v>
      </c>
      <c r="D93" s="214" t="s">
        <v>5777</v>
      </c>
      <c r="E93" s="214" t="s">
        <v>5778</v>
      </c>
      <c r="F93" s="216">
        <v>39512</v>
      </c>
      <c r="G93" s="214" t="s">
        <v>5605</v>
      </c>
      <c r="H93" s="214" t="s">
        <v>5792</v>
      </c>
      <c r="I93" s="214" t="s">
        <v>5786</v>
      </c>
      <c r="J93" s="214" t="s">
        <v>5793</v>
      </c>
      <c r="K93" s="214" t="s">
        <v>5589</v>
      </c>
      <c r="L93" s="216">
        <v>39512</v>
      </c>
      <c r="M93" s="217">
        <v>590.85</v>
      </c>
      <c r="N93" s="217">
        <v>590.85</v>
      </c>
    </row>
    <row r="94" spans="1:14" ht="23.25" thickBot="1">
      <c r="A94" s="214" t="s">
        <v>5583</v>
      </c>
      <c r="B94" s="214" t="s">
        <v>5584</v>
      </c>
      <c r="C94" s="214" t="s">
        <v>5776</v>
      </c>
      <c r="D94" s="214" t="s">
        <v>5777</v>
      </c>
      <c r="E94" s="214" t="s">
        <v>5778</v>
      </c>
      <c r="F94" s="216">
        <v>39582</v>
      </c>
      <c r="G94" s="214" t="s">
        <v>5605</v>
      </c>
      <c r="H94" s="214" t="s">
        <v>5794</v>
      </c>
      <c r="I94" s="214" t="s">
        <v>5795</v>
      </c>
      <c r="J94" s="214" t="s">
        <v>5796</v>
      </c>
      <c r="K94" s="214" t="s">
        <v>5589</v>
      </c>
      <c r="L94" s="216">
        <v>39582</v>
      </c>
      <c r="M94" s="217">
        <v>817.48</v>
      </c>
      <c r="N94" s="217">
        <v>817.48</v>
      </c>
    </row>
    <row r="95" spans="1:14" ht="23.25" thickBot="1">
      <c r="A95" s="214" t="s">
        <v>5583</v>
      </c>
      <c r="B95" s="214" t="s">
        <v>5584</v>
      </c>
      <c r="C95" s="214" t="s">
        <v>5776</v>
      </c>
      <c r="D95" s="214" t="s">
        <v>5777</v>
      </c>
      <c r="E95" s="214" t="s">
        <v>5778</v>
      </c>
      <c r="F95" s="216">
        <v>39582</v>
      </c>
      <c r="G95" s="214" t="s">
        <v>5605</v>
      </c>
      <c r="H95" s="214" t="s">
        <v>5797</v>
      </c>
      <c r="I95" s="214" t="s">
        <v>5798</v>
      </c>
      <c r="J95" s="214" t="s">
        <v>5799</v>
      </c>
      <c r="K95" s="214" t="s">
        <v>5589</v>
      </c>
      <c r="L95" s="216">
        <v>39582</v>
      </c>
      <c r="M95" s="217">
        <v>542.13</v>
      </c>
      <c r="N95" s="217">
        <v>542.13</v>
      </c>
    </row>
    <row r="96" spans="1:14" ht="23.25" thickBot="1">
      <c r="A96" s="214" t="s">
        <v>5583</v>
      </c>
      <c r="B96" s="214" t="s">
        <v>5584</v>
      </c>
      <c r="C96" s="214" t="s">
        <v>5776</v>
      </c>
      <c r="D96" s="214" t="s">
        <v>5777</v>
      </c>
      <c r="E96" s="214" t="s">
        <v>5778</v>
      </c>
      <c r="F96" s="216">
        <v>39582</v>
      </c>
      <c r="G96" s="214" t="s">
        <v>5605</v>
      </c>
      <c r="H96" s="214" t="s">
        <v>5800</v>
      </c>
      <c r="I96" s="214" t="s">
        <v>5798</v>
      </c>
      <c r="J96" s="214" t="s">
        <v>5801</v>
      </c>
      <c r="K96" s="214" t="s">
        <v>5589</v>
      </c>
      <c r="L96" s="216">
        <v>39582</v>
      </c>
      <c r="M96" s="217">
        <v>1312.28</v>
      </c>
      <c r="N96" s="217">
        <v>1312.28</v>
      </c>
    </row>
    <row r="97" spans="1:14" ht="23.25" thickBot="1">
      <c r="A97" s="214" t="s">
        <v>5583</v>
      </c>
      <c r="B97" s="214" t="s">
        <v>5584</v>
      </c>
      <c r="C97" s="214" t="s">
        <v>5776</v>
      </c>
      <c r="D97" s="214" t="s">
        <v>5777</v>
      </c>
      <c r="E97" s="214" t="s">
        <v>5778</v>
      </c>
      <c r="F97" s="216">
        <v>39582</v>
      </c>
      <c r="G97" s="214" t="s">
        <v>5605</v>
      </c>
      <c r="H97" s="214" t="s">
        <v>5802</v>
      </c>
      <c r="I97" s="214" t="s">
        <v>5798</v>
      </c>
      <c r="J97" s="214" t="s">
        <v>5803</v>
      </c>
      <c r="K97" s="214" t="s">
        <v>5589</v>
      </c>
      <c r="L97" s="216">
        <v>39582</v>
      </c>
      <c r="M97" s="217">
        <v>2924.26</v>
      </c>
      <c r="N97" s="217">
        <v>2924.26</v>
      </c>
    </row>
    <row r="98" spans="1:14" ht="23.25" thickBot="1">
      <c r="A98" s="214" t="s">
        <v>5583</v>
      </c>
      <c r="B98" s="214" t="s">
        <v>5584</v>
      </c>
      <c r="C98" s="214" t="s">
        <v>5776</v>
      </c>
      <c r="D98" s="214" t="s">
        <v>5777</v>
      </c>
      <c r="E98" s="214" t="s">
        <v>5778</v>
      </c>
      <c r="F98" s="216">
        <v>39666</v>
      </c>
      <c r="G98" s="214" t="s">
        <v>5605</v>
      </c>
      <c r="H98" s="214" t="s">
        <v>5804</v>
      </c>
      <c r="I98" s="214" t="s">
        <v>5805</v>
      </c>
      <c r="J98" s="214" t="s">
        <v>5806</v>
      </c>
      <c r="K98" s="214" t="s">
        <v>5589</v>
      </c>
      <c r="L98" s="216">
        <v>39666</v>
      </c>
      <c r="M98" s="217">
        <v>2827.5</v>
      </c>
      <c r="N98" s="217">
        <v>2827.5</v>
      </c>
    </row>
    <row r="99" spans="1:14" ht="23.25" thickBot="1">
      <c r="A99" s="214" t="s">
        <v>5583</v>
      </c>
      <c r="B99" s="214" t="s">
        <v>5584</v>
      </c>
      <c r="C99" s="214" t="s">
        <v>5776</v>
      </c>
      <c r="D99" s="214" t="s">
        <v>5777</v>
      </c>
      <c r="E99" s="214" t="s">
        <v>5778</v>
      </c>
      <c r="F99" s="216">
        <v>39666</v>
      </c>
      <c r="G99" s="214" t="s">
        <v>5605</v>
      </c>
      <c r="H99" s="214" t="s">
        <v>5807</v>
      </c>
      <c r="I99" s="214" t="s">
        <v>5805</v>
      </c>
      <c r="J99" s="214" t="s">
        <v>5808</v>
      </c>
      <c r="K99" s="214" t="s">
        <v>5589</v>
      </c>
      <c r="L99" s="216">
        <v>39666</v>
      </c>
      <c r="M99" s="217">
        <v>2843</v>
      </c>
      <c r="N99" s="217">
        <v>2843</v>
      </c>
    </row>
    <row r="100" spans="1:14" ht="23.25" thickBot="1">
      <c r="A100" s="214" t="s">
        <v>5583</v>
      </c>
      <c r="B100" s="214" t="s">
        <v>5584</v>
      </c>
      <c r="C100" s="214" t="s">
        <v>5776</v>
      </c>
      <c r="D100" s="214" t="s">
        <v>5777</v>
      </c>
      <c r="E100" s="214" t="s">
        <v>5778</v>
      </c>
      <c r="F100" s="216">
        <v>39666</v>
      </c>
      <c r="G100" s="214" t="s">
        <v>5605</v>
      </c>
      <c r="H100" s="214" t="s">
        <v>5809</v>
      </c>
      <c r="I100" s="214" t="s">
        <v>5810</v>
      </c>
      <c r="J100" s="214" t="s">
        <v>5811</v>
      </c>
      <c r="K100" s="214" t="s">
        <v>5589</v>
      </c>
      <c r="L100" s="216">
        <v>39666</v>
      </c>
      <c r="M100" s="217">
        <v>593.92999999999995</v>
      </c>
      <c r="N100" s="217">
        <v>593.92999999999995</v>
      </c>
    </row>
    <row r="101" spans="1:14" ht="23.25" thickBot="1">
      <c r="A101" s="214" t="s">
        <v>5583</v>
      </c>
      <c r="B101" s="214" t="s">
        <v>5584</v>
      </c>
      <c r="C101" s="214" t="s">
        <v>5776</v>
      </c>
      <c r="D101" s="214" t="s">
        <v>5777</v>
      </c>
      <c r="E101" s="214" t="s">
        <v>5778</v>
      </c>
      <c r="F101" s="216">
        <v>39694</v>
      </c>
      <c r="G101" s="214" t="s">
        <v>5605</v>
      </c>
      <c r="H101" s="214" t="s">
        <v>5812</v>
      </c>
      <c r="I101" s="214" t="s">
        <v>5813</v>
      </c>
      <c r="J101" s="214" t="s">
        <v>5814</v>
      </c>
      <c r="K101" s="214" t="s">
        <v>5589</v>
      </c>
      <c r="L101" s="216">
        <v>39694</v>
      </c>
      <c r="M101" s="217">
        <v>296.69</v>
      </c>
      <c r="N101" s="217">
        <v>296.69</v>
      </c>
    </row>
    <row r="102" spans="1:14" ht="23.25" thickBot="1">
      <c r="A102" s="214" t="s">
        <v>5583</v>
      </c>
      <c r="B102" s="214" t="s">
        <v>5584</v>
      </c>
      <c r="C102" s="214" t="s">
        <v>5776</v>
      </c>
      <c r="D102" s="214" t="s">
        <v>5777</v>
      </c>
      <c r="E102" s="214" t="s">
        <v>5778</v>
      </c>
      <c r="F102" s="216">
        <v>39694</v>
      </c>
      <c r="G102" s="214" t="s">
        <v>5605</v>
      </c>
      <c r="H102" s="214" t="s">
        <v>5815</v>
      </c>
      <c r="I102" s="214" t="s">
        <v>5816</v>
      </c>
      <c r="J102" s="214" t="s">
        <v>5817</v>
      </c>
      <c r="K102" s="214" t="s">
        <v>5589</v>
      </c>
      <c r="L102" s="216">
        <v>39694</v>
      </c>
      <c r="M102" s="217">
        <v>273.49</v>
      </c>
      <c r="N102" s="217">
        <v>273.49</v>
      </c>
    </row>
    <row r="103" spans="1:14" ht="23.25" thickBot="1">
      <c r="A103" s="214" t="s">
        <v>5583</v>
      </c>
      <c r="B103" s="214" t="s">
        <v>5584</v>
      </c>
      <c r="C103" s="214" t="s">
        <v>5776</v>
      </c>
      <c r="D103" s="214" t="s">
        <v>5777</v>
      </c>
      <c r="E103" s="214" t="s">
        <v>5778</v>
      </c>
      <c r="F103" s="216">
        <v>39694</v>
      </c>
      <c r="G103" s="214" t="s">
        <v>5605</v>
      </c>
      <c r="H103" s="214" t="s">
        <v>5818</v>
      </c>
      <c r="I103" s="214" t="s">
        <v>5819</v>
      </c>
      <c r="J103" s="214" t="s">
        <v>5820</v>
      </c>
      <c r="K103" s="214" t="s">
        <v>5589</v>
      </c>
      <c r="L103" s="216">
        <v>39694</v>
      </c>
      <c r="M103" s="217">
        <v>381.26</v>
      </c>
      <c r="N103" s="217">
        <v>381.26</v>
      </c>
    </row>
    <row r="104" spans="1:14" ht="23.25" thickBot="1">
      <c r="A104" s="214" t="s">
        <v>5583</v>
      </c>
      <c r="B104" s="214" t="s">
        <v>5584</v>
      </c>
      <c r="C104" s="214" t="s">
        <v>5776</v>
      </c>
      <c r="D104" s="214" t="s">
        <v>5777</v>
      </c>
      <c r="E104" s="214" t="s">
        <v>5778</v>
      </c>
      <c r="F104" s="216">
        <v>39694</v>
      </c>
      <c r="G104" s="214" t="s">
        <v>5605</v>
      </c>
      <c r="H104" s="214" t="s">
        <v>5821</v>
      </c>
      <c r="I104" s="214" t="s">
        <v>5822</v>
      </c>
      <c r="J104" s="214" t="s">
        <v>5823</v>
      </c>
      <c r="K104" s="214" t="s">
        <v>5589</v>
      </c>
      <c r="L104" s="216">
        <v>39694</v>
      </c>
      <c r="M104" s="217">
        <v>391.68</v>
      </c>
      <c r="N104" s="217">
        <v>391.68</v>
      </c>
    </row>
    <row r="105" spans="1:14" ht="23.25" thickBot="1">
      <c r="A105" s="214" t="s">
        <v>5583</v>
      </c>
      <c r="B105" s="214" t="s">
        <v>5584</v>
      </c>
      <c r="C105" s="214" t="s">
        <v>5776</v>
      </c>
      <c r="D105" s="214" t="s">
        <v>5777</v>
      </c>
      <c r="E105" s="214" t="s">
        <v>5778</v>
      </c>
      <c r="F105" s="216">
        <v>39694</v>
      </c>
      <c r="G105" s="214" t="s">
        <v>5605</v>
      </c>
      <c r="H105" s="214" t="s">
        <v>5824</v>
      </c>
      <c r="I105" s="214" t="s">
        <v>5825</v>
      </c>
      <c r="J105" s="214" t="s">
        <v>5826</v>
      </c>
      <c r="K105" s="214" t="s">
        <v>5589</v>
      </c>
      <c r="L105" s="216">
        <v>39694</v>
      </c>
      <c r="M105" s="217">
        <v>403.66</v>
      </c>
      <c r="N105" s="217">
        <v>403.66</v>
      </c>
    </row>
    <row r="106" spans="1:14" ht="23.25" thickBot="1">
      <c r="A106" s="214" t="s">
        <v>5583</v>
      </c>
      <c r="B106" s="214" t="s">
        <v>5584</v>
      </c>
      <c r="C106" s="214" t="s">
        <v>5776</v>
      </c>
      <c r="D106" s="214" t="s">
        <v>5777</v>
      </c>
      <c r="E106" s="214" t="s">
        <v>5778</v>
      </c>
      <c r="F106" s="216">
        <v>39694</v>
      </c>
      <c r="G106" s="214" t="s">
        <v>5605</v>
      </c>
      <c r="H106" s="214" t="s">
        <v>5827</v>
      </c>
      <c r="I106" s="214" t="s">
        <v>5828</v>
      </c>
      <c r="J106" s="214" t="s">
        <v>5829</v>
      </c>
      <c r="K106" s="214" t="s">
        <v>5589</v>
      </c>
      <c r="L106" s="216">
        <v>39694</v>
      </c>
      <c r="M106" s="217">
        <v>359.95</v>
      </c>
      <c r="N106" s="217">
        <v>359.95</v>
      </c>
    </row>
    <row r="107" spans="1:14" ht="23.25" thickBot="1">
      <c r="A107" s="214" t="s">
        <v>5583</v>
      </c>
      <c r="B107" s="214" t="s">
        <v>5584</v>
      </c>
      <c r="C107" s="214" t="s">
        <v>5776</v>
      </c>
      <c r="D107" s="214" t="s">
        <v>5777</v>
      </c>
      <c r="E107" s="214" t="s">
        <v>5778</v>
      </c>
      <c r="F107" s="216">
        <v>39694</v>
      </c>
      <c r="G107" s="214" t="s">
        <v>5605</v>
      </c>
      <c r="H107" s="214" t="s">
        <v>5830</v>
      </c>
      <c r="I107" s="214" t="s">
        <v>5831</v>
      </c>
      <c r="J107" s="214" t="s">
        <v>5832</v>
      </c>
      <c r="K107" s="214" t="s">
        <v>5589</v>
      </c>
      <c r="L107" s="216">
        <v>39694</v>
      </c>
      <c r="M107" s="217">
        <v>541.20000000000005</v>
      </c>
      <c r="N107" s="217">
        <v>541.20000000000005</v>
      </c>
    </row>
    <row r="108" spans="1:14" ht="23.25" thickBot="1">
      <c r="A108" s="214" t="s">
        <v>5583</v>
      </c>
      <c r="B108" s="214" t="s">
        <v>5584</v>
      </c>
      <c r="C108" s="214" t="s">
        <v>5776</v>
      </c>
      <c r="D108" s="214" t="s">
        <v>5777</v>
      </c>
      <c r="E108" s="214" t="s">
        <v>5778</v>
      </c>
      <c r="F108" s="216">
        <v>39694</v>
      </c>
      <c r="G108" s="214" t="s">
        <v>5605</v>
      </c>
      <c r="H108" s="214" t="s">
        <v>5833</v>
      </c>
      <c r="I108" s="214" t="s">
        <v>5834</v>
      </c>
      <c r="J108" s="214" t="s">
        <v>5835</v>
      </c>
      <c r="K108" s="214" t="s">
        <v>5589</v>
      </c>
      <c r="L108" s="216">
        <v>39694</v>
      </c>
      <c r="M108" s="217">
        <v>569.36</v>
      </c>
      <c r="N108" s="217">
        <v>569.36</v>
      </c>
    </row>
    <row r="109" spans="1:14" ht="23.25" thickBot="1">
      <c r="A109" s="214" t="s">
        <v>5583</v>
      </c>
      <c r="B109" s="214" t="s">
        <v>5584</v>
      </c>
      <c r="C109" s="214" t="s">
        <v>5776</v>
      </c>
      <c r="D109" s="214" t="s">
        <v>5777</v>
      </c>
      <c r="E109" s="214" t="s">
        <v>5778</v>
      </c>
      <c r="F109" s="216">
        <v>39694</v>
      </c>
      <c r="G109" s="214" t="s">
        <v>5605</v>
      </c>
      <c r="H109" s="214" t="s">
        <v>5836</v>
      </c>
      <c r="I109" s="214" t="s">
        <v>5837</v>
      </c>
      <c r="J109" s="214" t="s">
        <v>5838</v>
      </c>
      <c r="K109" s="214" t="s">
        <v>5589</v>
      </c>
      <c r="L109" s="216">
        <v>39694</v>
      </c>
      <c r="M109" s="217">
        <v>532.1</v>
      </c>
      <c r="N109" s="217">
        <v>532.1</v>
      </c>
    </row>
    <row r="110" spans="1:14" ht="23.25" thickBot="1">
      <c r="A110" s="214" t="s">
        <v>5583</v>
      </c>
      <c r="B110" s="214" t="s">
        <v>5584</v>
      </c>
      <c r="C110" s="214" t="s">
        <v>5776</v>
      </c>
      <c r="D110" s="214" t="s">
        <v>5777</v>
      </c>
      <c r="E110" s="214" t="s">
        <v>5778</v>
      </c>
      <c r="F110" s="216">
        <v>39694</v>
      </c>
      <c r="G110" s="214" t="s">
        <v>5605</v>
      </c>
      <c r="H110" s="214" t="s">
        <v>5839</v>
      </c>
      <c r="I110" s="214" t="s">
        <v>5840</v>
      </c>
      <c r="J110" s="214" t="s">
        <v>5841</v>
      </c>
      <c r="K110" s="214" t="s">
        <v>5589</v>
      </c>
      <c r="L110" s="216">
        <v>39694</v>
      </c>
      <c r="M110" s="217">
        <v>462.24</v>
      </c>
      <c r="N110" s="217">
        <v>462.24</v>
      </c>
    </row>
    <row r="111" spans="1:14" ht="23.25" thickBot="1">
      <c r="A111" s="214" t="s">
        <v>5583</v>
      </c>
      <c r="B111" s="214" t="s">
        <v>5584</v>
      </c>
      <c r="C111" s="214" t="s">
        <v>5776</v>
      </c>
      <c r="D111" s="214" t="s">
        <v>5777</v>
      </c>
      <c r="E111" s="214" t="s">
        <v>5778</v>
      </c>
      <c r="F111" s="216">
        <v>39694</v>
      </c>
      <c r="G111" s="214" t="s">
        <v>5605</v>
      </c>
      <c r="H111" s="214" t="s">
        <v>5842</v>
      </c>
      <c r="I111" s="214" t="s">
        <v>5843</v>
      </c>
      <c r="J111" s="214" t="s">
        <v>5844</v>
      </c>
      <c r="K111" s="214" t="s">
        <v>5589</v>
      </c>
      <c r="L111" s="216">
        <v>39694</v>
      </c>
      <c r="M111" s="217">
        <v>531.66</v>
      </c>
      <c r="N111" s="217">
        <v>531.66</v>
      </c>
    </row>
    <row r="112" spans="1:14" ht="23.25" thickBot="1">
      <c r="A112" s="214" t="s">
        <v>5583</v>
      </c>
      <c r="B112" s="214" t="s">
        <v>5584</v>
      </c>
      <c r="C112" s="214" t="s">
        <v>5776</v>
      </c>
      <c r="D112" s="214" t="s">
        <v>5777</v>
      </c>
      <c r="E112" s="214" t="s">
        <v>5778</v>
      </c>
      <c r="F112" s="216">
        <v>39735</v>
      </c>
      <c r="G112" s="214" t="s">
        <v>5605</v>
      </c>
      <c r="H112" s="214" t="s">
        <v>5845</v>
      </c>
      <c r="I112" s="214" t="s">
        <v>5846</v>
      </c>
      <c r="J112" s="214" t="s">
        <v>5847</v>
      </c>
      <c r="K112" s="214" t="s">
        <v>5589</v>
      </c>
      <c r="L112" s="216">
        <v>39735</v>
      </c>
      <c r="M112" s="217">
        <v>548.39</v>
      </c>
      <c r="N112" s="217">
        <v>548.39</v>
      </c>
    </row>
    <row r="113" spans="1:14" ht="23.25" thickBot="1">
      <c r="A113" s="214" t="s">
        <v>5583</v>
      </c>
      <c r="B113" s="214" t="s">
        <v>5584</v>
      </c>
      <c r="C113" s="214" t="s">
        <v>5776</v>
      </c>
      <c r="D113" s="214" t="s">
        <v>5777</v>
      </c>
      <c r="E113" s="214" t="s">
        <v>5778</v>
      </c>
      <c r="F113" s="216">
        <v>39735</v>
      </c>
      <c r="G113" s="214" t="s">
        <v>5605</v>
      </c>
      <c r="H113" s="214" t="s">
        <v>5848</v>
      </c>
      <c r="I113" s="214" t="s">
        <v>5849</v>
      </c>
      <c r="J113" s="214" t="s">
        <v>5850</v>
      </c>
      <c r="K113" s="214" t="s">
        <v>5589</v>
      </c>
      <c r="L113" s="216">
        <v>39735</v>
      </c>
      <c r="M113" s="217">
        <v>2643</v>
      </c>
      <c r="N113" s="217">
        <v>2643</v>
      </c>
    </row>
    <row r="114" spans="1:14" ht="23.25" thickBot="1">
      <c r="A114" s="214" t="s">
        <v>5583</v>
      </c>
      <c r="B114" s="214" t="s">
        <v>5584</v>
      </c>
      <c r="C114" s="214" t="s">
        <v>5776</v>
      </c>
      <c r="D114" s="214" t="s">
        <v>5777</v>
      </c>
      <c r="E114" s="214" t="s">
        <v>5778</v>
      </c>
      <c r="F114" s="216">
        <v>39735</v>
      </c>
      <c r="G114" s="214" t="s">
        <v>5605</v>
      </c>
      <c r="H114" s="214" t="s">
        <v>5851</v>
      </c>
      <c r="I114" s="214" t="s">
        <v>5849</v>
      </c>
      <c r="J114" s="214" t="s">
        <v>5852</v>
      </c>
      <c r="K114" s="214" t="s">
        <v>5589</v>
      </c>
      <c r="L114" s="216">
        <v>39735</v>
      </c>
      <c r="M114" s="217">
        <v>2190.77</v>
      </c>
      <c r="N114" s="217">
        <v>2190.77</v>
      </c>
    </row>
    <row r="115" spans="1:14" ht="23.25" thickBot="1">
      <c r="A115" s="214" t="s">
        <v>5583</v>
      </c>
      <c r="B115" s="214" t="s">
        <v>5584</v>
      </c>
      <c r="C115" s="214" t="s">
        <v>5776</v>
      </c>
      <c r="D115" s="214" t="s">
        <v>5777</v>
      </c>
      <c r="E115" s="214" t="s">
        <v>5778</v>
      </c>
      <c r="F115" s="216">
        <v>39771</v>
      </c>
      <c r="G115" s="214" t="s">
        <v>5605</v>
      </c>
      <c r="H115" s="214" t="s">
        <v>5853</v>
      </c>
      <c r="I115" s="214" t="s">
        <v>5854</v>
      </c>
      <c r="J115" s="214" t="s">
        <v>5855</v>
      </c>
      <c r="K115" s="214" t="s">
        <v>5856</v>
      </c>
      <c r="L115" s="216">
        <v>39771</v>
      </c>
      <c r="M115" s="217">
        <v>779.89</v>
      </c>
      <c r="N115" s="217">
        <v>974.86</v>
      </c>
    </row>
    <row r="116" spans="1:14" ht="23.25" thickBot="1">
      <c r="A116" s="214" t="s">
        <v>5583</v>
      </c>
      <c r="B116" s="214" t="s">
        <v>5584</v>
      </c>
      <c r="C116" s="214" t="s">
        <v>5776</v>
      </c>
      <c r="D116" s="214" t="s">
        <v>5777</v>
      </c>
      <c r="E116" s="214" t="s">
        <v>5778</v>
      </c>
      <c r="F116" s="216">
        <v>39771</v>
      </c>
      <c r="G116" s="214" t="s">
        <v>5605</v>
      </c>
      <c r="H116" s="214" t="s">
        <v>5857</v>
      </c>
      <c r="I116" s="214" t="s">
        <v>5858</v>
      </c>
      <c r="J116" s="214" t="s">
        <v>5859</v>
      </c>
      <c r="K116" s="214" t="s">
        <v>5860</v>
      </c>
      <c r="L116" s="216">
        <v>39771</v>
      </c>
      <c r="M116" s="217">
        <v>4434.47</v>
      </c>
      <c r="N116" s="217">
        <v>5543.09</v>
      </c>
    </row>
    <row r="117" spans="1:14" ht="23.25" thickBot="1">
      <c r="A117" s="214" t="s">
        <v>5583</v>
      </c>
      <c r="B117" s="214" t="s">
        <v>5584</v>
      </c>
      <c r="C117" s="214" t="s">
        <v>5776</v>
      </c>
      <c r="D117" s="214" t="s">
        <v>5777</v>
      </c>
      <c r="E117" s="214" t="s">
        <v>5778</v>
      </c>
      <c r="F117" s="216">
        <v>39812</v>
      </c>
      <c r="G117" s="214" t="s">
        <v>5605</v>
      </c>
      <c r="H117" s="214" t="s">
        <v>5861</v>
      </c>
      <c r="I117" s="214" t="s">
        <v>5862</v>
      </c>
      <c r="J117" s="214" t="s">
        <v>5863</v>
      </c>
      <c r="K117" s="214" t="s">
        <v>5864</v>
      </c>
      <c r="L117" s="216">
        <v>39812</v>
      </c>
      <c r="M117" s="217">
        <v>3321.42</v>
      </c>
      <c r="N117" s="217">
        <v>4151.78</v>
      </c>
    </row>
    <row r="118" spans="1:14" ht="23.25" thickBot="1">
      <c r="A118" s="214" t="s">
        <v>5583</v>
      </c>
      <c r="B118" s="214" t="s">
        <v>5584</v>
      </c>
      <c r="C118" s="214" t="s">
        <v>5776</v>
      </c>
      <c r="D118" s="214" t="s">
        <v>5777</v>
      </c>
      <c r="E118" s="214" t="s">
        <v>5778</v>
      </c>
      <c r="F118" s="216">
        <v>39812</v>
      </c>
      <c r="G118" s="214" t="s">
        <v>5605</v>
      </c>
      <c r="H118" s="214" t="s">
        <v>5865</v>
      </c>
      <c r="I118" s="214" t="s">
        <v>5866</v>
      </c>
      <c r="J118" s="214" t="s">
        <v>5867</v>
      </c>
      <c r="K118" s="214" t="s">
        <v>5868</v>
      </c>
      <c r="L118" s="216">
        <v>39812</v>
      </c>
      <c r="M118" s="217">
        <v>499.44</v>
      </c>
      <c r="N118" s="217">
        <v>624.29999999999995</v>
      </c>
    </row>
    <row r="119" spans="1:14" ht="23.25" thickBot="1">
      <c r="A119" s="214" t="s">
        <v>5583</v>
      </c>
      <c r="B119" s="214" t="s">
        <v>5584</v>
      </c>
      <c r="C119" s="214" t="s">
        <v>5869</v>
      </c>
      <c r="D119" s="214" t="s">
        <v>5870</v>
      </c>
      <c r="E119" s="214" t="s">
        <v>5778</v>
      </c>
      <c r="F119" s="216">
        <v>39477</v>
      </c>
      <c r="G119" s="214" t="s">
        <v>5605</v>
      </c>
      <c r="H119" s="214" t="s">
        <v>5871</v>
      </c>
      <c r="I119" s="214" t="s">
        <v>5872</v>
      </c>
      <c r="J119" s="214" t="s">
        <v>5873</v>
      </c>
      <c r="K119" s="214" t="s">
        <v>5589</v>
      </c>
      <c r="L119" s="216">
        <v>39477</v>
      </c>
      <c r="M119" s="217">
        <v>288.25</v>
      </c>
      <c r="N119" s="217">
        <v>288.25</v>
      </c>
    </row>
    <row r="120" spans="1:14" ht="23.25" thickBot="1">
      <c r="A120" s="214" t="s">
        <v>5583</v>
      </c>
      <c r="B120" s="214" t="s">
        <v>5584</v>
      </c>
      <c r="C120" s="214" t="s">
        <v>5869</v>
      </c>
      <c r="D120" s="214" t="s">
        <v>5870</v>
      </c>
      <c r="E120" s="214" t="s">
        <v>5778</v>
      </c>
      <c r="F120" s="216">
        <v>39477</v>
      </c>
      <c r="G120" s="214" t="s">
        <v>5605</v>
      </c>
      <c r="H120" s="214" t="s">
        <v>5874</v>
      </c>
      <c r="I120" s="214" t="s">
        <v>5875</v>
      </c>
      <c r="J120" s="214" t="s">
        <v>5876</v>
      </c>
      <c r="K120" s="214" t="s">
        <v>5589</v>
      </c>
      <c r="L120" s="216">
        <v>39477</v>
      </c>
      <c r="M120" s="217">
        <v>375.1</v>
      </c>
      <c r="N120" s="217">
        <v>375.1</v>
      </c>
    </row>
    <row r="121" spans="1:14" ht="23.25" thickBot="1">
      <c r="A121" s="214" t="s">
        <v>5583</v>
      </c>
      <c r="B121" s="214" t="s">
        <v>5584</v>
      </c>
      <c r="C121" s="214" t="s">
        <v>5869</v>
      </c>
      <c r="D121" s="214" t="s">
        <v>5870</v>
      </c>
      <c r="E121" s="214" t="s">
        <v>5778</v>
      </c>
      <c r="F121" s="216">
        <v>39477</v>
      </c>
      <c r="G121" s="214" t="s">
        <v>5605</v>
      </c>
      <c r="H121" s="214" t="s">
        <v>5877</v>
      </c>
      <c r="I121" s="214" t="s">
        <v>5878</v>
      </c>
      <c r="J121" s="214" t="s">
        <v>5879</v>
      </c>
      <c r="K121" s="214" t="s">
        <v>5589</v>
      </c>
      <c r="L121" s="216">
        <v>39477</v>
      </c>
      <c r="M121" s="217">
        <v>292.64</v>
      </c>
      <c r="N121" s="217">
        <v>292.64</v>
      </c>
    </row>
    <row r="122" spans="1:14" ht="23.25" thickBot="1">
      <c r="A122" s="214" t="s">
        <v>5583</v>
      </c>
      <c r="B122" s="214" t="s">
        <v>5584</v>
      </c>
      <c r="C122" s="214" t="s">
        <v>5869</v>
      </c>
      <c r="D122" s="214" t="s">
        <v>5870</v>
      </c>
      <c r="E122" s="214" t="s">
        <v>5778</v>
      </c>
      <c r="F122" s="216">
        <v>39477</v>
      </c>
      <c r="G122" s="214" t="s">
        <v>5605</v>
      </c>
      <c r="H122" s="214" t="s">
        <v>5880</v>
      </c>
      <c r="I122" s="214" t="s">
        <v>5881</v>
      </c>
      <c r="J122" s="214" t="s">
        <v>5882</v>
      </c>
      <c r="K122" s="214" t="s">
        <v>5589</v>
      </c>
      <c r="L122" s="216">
        <v>39477</v>
      </c>
      <c r="M122" s="217">
        <v>286.94</v>
      </c>
      <c r="N122" s="217">
        <v>286.94</v>
      </c>
    </row>
    <row r="123" spans="1:14" ht="23.25" thickBot="1">
      <c r="A123" s="214" t="s">
        <v>5583</v>
      </c>
      <c r="B123" s="214" t="s">
        <v>5584</v>
      </c>
      <c r="C123" s="214" t="s">
        <v>5869</v>
      </c>
      <c r="D123" s="214" t="s">
        <v>5870</v>
      </c>
      <c r="E123" s="214" t="s">
        <v>5778</v>
      </c>
      <c r="F123" s="216">
        <v>39477</v>
      </c>
      <c r="G123" s="214" t="s">
        <v>5605</v>
      </c>
      <c r="H123" s="214" t="s">
        <v>5883</v>
      </c>
      <c r="I123" s="214" t="s">
        <v>5884</v>
      </c>
      <c r="J123" s="214" t="s">
        <v>5885</v>
      </c>
      <c r="K123" s="214" t="s">
        <v>5589</v>
      </c>
      <c r="L123" s="216">
        <v>39477</v>
      </c>
      <c r="M123" s="217">
        <v>368.38</v>
      </c>
      <c r="N123" s="217">
        <v>368.38</v>
      </c>
    </row>
    <row r="124" spans="1:14" ht="23.25" thickBot="1">
      <c r="A124" s="214" t="s">
        <v>5583</v>
      </c>
      <c r="B124" s="214" t="s">
        <v>5584</v>
      </c>
      <c r="C124" s="214" t="s">
        <v>5869</v>
      </c>
      <c r="D124" s="214" t="s">
        <v>5870</v>
      </c>
      <c r="E124" s="214" t="s">
        <v>5778</v>
      </c>
      <c r="F124" s="216">
        <v>39477</v>
      </c>
      <c r="G124" s="214" t="s">
        <v>5605</v>
      </c>
      <c r="H124" s="214" t="s">
        <v>5886</v>
      </c>
      <c r="I124" s="214" t="s">
        <v>5887</v>
      </c>
      <c r="J124" s="214" t="s">
        <v>5888</v>
      </c>
      <c r="K124" s="214" t="s">
        <v>5589</v>
      </c>
      <c r="L124" s="216">
        <v>39477</v>
      </c>
      <c r="M124" s="217">
        <v>336.66</v>
      </c>
      <c r="N124" s="217">
        <v>336.66</v>
      </c>
    </row>
    <row r="125" spans="1:14" ht="23.25" thickBot="1">
      <c r="A125" s="214" t="s">
        <v>5583</v>
      </c>
      <c r="B125" s="214" t="s">
        <v>5584</v>
      </c>
      <c r="C125" s="214" t="s">
        <v>5869</v>
      </c>
      <c r="D125" s="214" t="s">
        <v>5870</v>
      </c>
      <c r="E125" s="214" t="s">
        <v>5778</v>
      </c>
      <c r="F125" s="216">
        <v>39477</v>
      </c>
      <c r="G125" s="214" t="s">
        <v>5605</v>
      </c>
      <c r="H125" s="214" t="s">
        <v>5889</v>
      </c>
      <c r="I125" s="214" t="s">
        <v>5890</v>
      </c>
      <c r="J125" s="214" t="s">
        <v>5891</v>
      </c>
      <c r="K125" s="214" t="s">
        <v>5589</v>
      </c>
      <c r="L125" s="216">
        <v>39477</v>
      </c>
      <c r="M125" s="217">
        <v>345.64</v>
      </c>
      <c r="N125" s="217">
        <v>345.64</v>
      </c>
    </row>
    <row r="126" spans="1:14" ht="23.25" thickBot="1">
      <c r="A126" s="214" t="s">
        <v>5583</v>
      </c>
      <c r="B126" s="214" t="s">
        <v>5584</v>
      </c>
      <c r="C126" s="214" t="s">
        <v>5869</v>
      </c>
      <c r="D126" s="214" t="s">
        <v>5870</v>
      </c>
      <c r="E126" s="214" t="s">
        <v>5778</v>
      </c>
      <c r="F126" s="216">
        <v>39477</v>
      </c>
      <c r="G126" s="214" t="s">
        <v>5605</v>
      </c>
      <c r="H126" s="214" t="s">
        <v>5892</v>
      </c>
      <c r="I126" s="214" t="s">
        <v>5893</v>
      </c>
      <c r="J126" s="214" t="s">
        <v>5894</v>
      </c>
      <c r="K126" s="214" t="s">
        <v>5589</v>
      </c>
      <c r="L126" s="216">
        <v>39477</v>
      </c>
      <c r="M126" s="217">
        <v>275.12</v>
      </c>
      <c r="N126" s="217">
        <v>275.12</v>
      </c>
    </row>
    <row r="127" spans="1:14" ht="23.25" thickBot="1">
      <c r="A127" s="214" t="s">
        <v>5583</v>
      </c>
      <c r="B127" s="214" t="s">
        <v>5584</v>
      </c>
      <c r="C127" s="214" t="s">
        <v>5869</v>
      </c>
      <c r="D127" s="214" t="s">
        <v>5870</v>
      </c>
      <c r="E127" s="214" t="s">
        <v>5778</v>
      </c>
      <c r="F127" s="216">
        <v>39477</v>
      </c>
      <c r="G127" s="214" t="s">
        <v>5605</v>
      </c>
      <c r="H127" s="214" t="s">
        <v>5895</v>
      </c>
      <c r="I127" s="214" t="s">
        <v>5896</v>
      </c>
      <c r="J127" s="214" t="s">
        <v>5897</v>
      </c>
      <c r="K127" s="214" t="s">
        <v>5589</v>
      </c>
      <c r="L127" s="216">
        <v>39477</v>
      </c>
      <c r="M127" s="217">
        <v>285.67</v>
      </c>
      <c r="N127" s="217">
        <v>285.67</v>
      </c>
    </row>
    <row r="128" spans="1:14" ht="23.25" thickBot="1">
      <c r="A128" s="214" t="s">
        <v>5583</v>
      </c>
      <c r="B128" s="214" t="s">
        <v>5584</v>
      </c>
      <c r="C128" s="214" t="s">
        <v>5869</v>
      </c>
      <c r="D128" s="214" t="s">
        <v>5870</v>
      </c>
      <c r="E128" s="214" t="s">
        <v>5778</v>
      </c>
      <c r="F128" s="216">
        <v>39477</v>
      </c>
      <c r="G128" s="214" t="s">
        <v>5605</v>
      </c>
      <c r="H128" s="214" t="s">
        <v>5898</v>
      </c>
      <c r="I128" s="214" t="s">
        <v>5899</v>
      </c>
      <c r="J128" s="214" t="s">
        <v>5900</v>
      </c>
      <c r="K128" s="214" t="s">
        <v>5589</v>
      </c>
      <c r="L128" s="216">
        <v>39477</v>
      </c>
      <c r="M128" s="217">
        <v>282.38</v>
      </c>
      <c r="N128" s="217">
        <v>282.38</v>
      </c>
    </row>
    <row r="129" spans="1:14" ht="23.25" thickBot="1">
      <c r="A129" s="214" t="s">
        <v>5583</v>
      </c>
      <c r="B129" s="214" t="s">
        <v>5584</v>
      </c>
      <c r="C129" s="214" t="s">
        <v>5869</v>
      </c>
      <c r="D129" s="214" t="s">
        <v>5870</v>
      </c>
      <c r="E129" s="214" t="s">
        <v>5778</v>
      </c>
      <c r="F129" s="216">
        <v>39477</v>
      </c>
      <c r="G129" s="214" t="s">
        <v>5605</v>
      </c>
      <c r="H129" s="214" t="s">
        <v>5901</v>
      </c>
      <c r="I129" s="214" t="s">
        <v>5902</v>
      </c>
      <c r="J129" s="214" t="s">
        <v>5903</v>
      </c>
      <c r="K129" s="214" t="s">
        <v>5589</v>
      </c>
      <c r="L129" s="216">
        <v>39477</v>
      </c>
      <c r="M129" s="217">
        <v>272.36</v>
      </c>
      <c r="N129" s="217">
        <v>272.36</v>
      </c>
    </row>
    <row r="130" spans="1:14" ht="23.25" thickBot="1">
      <c r="A130" s="214" t="s">
        <v>5583</v>
      </c>
      <c r="B130" s="214" t="s">
        <v>5584</v>
      </c>
      <c r="C130" s="214" t="s">
        <v>5869</v>
      </c>
      <c r="D130" s="214" t="s">
        <v>5870</v>
      </c>
      <c r="E130" s="214" t="s">
        <v>5778</v>
      </c>
      <c r="F130" s="216">
        <v>39477</v>
      </c>
      <c r="G130" s="214" t="s">
        <v>5605</v>
      </c>
      <c r="H130" s="214" t="s">
        <v>5904</v>
      </c>
      <c r="I130" s="214" t="s">
        <v>5905</v>
      </c>
      <c r="J130" s="214" t="s">
        <v>5906</v>
      </c>
      <c r="K130" s="214" t="s">
        <v>5589</v>
      </c>
      <c r="L130" s="216">
        <v>39477</v>
      </c>
      <c r="M130" s="217">
        <v>284.97000000000003</v>
      </c>
      <c r="N130" s="217">
        <v>284.97000000000003</v>
      </c>
    </row>
    <row r="131" spans="1:14" ht="23.25" thickBot="1">
      <c r="A131" s="214" t="s">
        <v>5583</v>
      </c>
      <c r="B131" s="214" t="s">
        <v>5584</v>
      </c>
      <c r="C131" s="214" t="s">
        <v>5869</v>
      </c>
      <c r="D131" s="214" t="s">
        <v>5870</v>
      </c>
      <c r="E131" s="214" t="s">
        <v>5778</v>
      </c>
      <c r="F131" s="216">
        <v>39477</v>
      </c>
      <c r="G131" s="214" t="s">
        <v>5605</v>
      </c>
      <c r="H131" s="214" t="s">
        <v>5907</v>
      </c>
      <c r="I131" s="214" t="s">
        <v>5908</v>
      </c>
      <c r="J131" s="214" t="s">
        <v>5909</v>
      </c>
      <c r="K131" s="214" t="s">
        <v>5589</v>
      </c>
      <c r="L131" s="216">
        <v>39477</v>
      </c>
      <c r="M131" s="217">
        <v>288.47000000000003</v>
      </c>
      <c r="N131" s="217">
        <v>288.47000000000003</v>
      </c>
    </row>
    <row r="132" spans="1:14" ht="23.25" thickBot="1">
      <c r="A132" s="214" t="s">
        <v>5583</v>
      </c>
      <c r="B132" s="214" t="s">
        <v>5584</v>
      </c>
      <c r="C132" s="214" t="s">
        <v>5869</v>
      </c>
      <c r="D132" s="214" t="s">
        <v>5870</v>
      </c>
      <c r="E132" s="214" t="s">
        <v>5778</v>
      </c>
      <c r="F132" s="216">
        <v>39477</v>
      </c>
      <c r="G132" s="214" t="s">
        <v>5605</v>
      </c>
      <c r="H132" s="214" t="s">
        <v>5910</v>
      </c>
      <c r="I132" s="214" t="s">
        <v>5911</v>
      </c>
      <c r="J132" s="214" t="s">
        <v>5912</v>
      </c>
      <c r="K132" s="214" t="s">
        <v>5589</v>
      </c>
      <c r="L132" s="216">
        <v>39477</v>
      </c>
      <c r="M132" s="217">
        <v>254.58</v>
      </c>
      <c r="N132" s="217">
        <v>254.58</v>
      </c>
    </row>
    <row r="133" spans="1:14" ht="23.25" thickBot="1">
      <c r="A133" s="214" t="s">
        <v>5583</v>
      </c>
      <c r="B133" s="214" t="s">
        <v>5584</v>
      </c>
      <c r="C133" s="214" t="s">
        <v>5869</v>
      </c>
      <c r="D133" s="214" t="s">
        <v>5870</v>
      </c>
      <c r="E133" s="214" t="s">
        <v>5778</v>
      </c>
      <c r="F133" s="216">
        <v>39477</v>
      </c>
      <c r="G133" s="214" t="s">
        <v>5605</v>
      </c>
      <c r="H133" s="214" t="s">
        <v>5913</v>
      </c>
      <c r="I133" s="214" t="s">
        <v>5914</v>
      </c>
      <c r="J133" s="214" t="s">
        <v>5915</v>
      </c>
      <c r="K133" s="214" t="s">
        <v>5589</v>
      </c>
      <c r="L133" s="216">
        <v>39477</v>
      </c>
      <c r="M133" s="217">
        <v>217.63</v>
      </c>
      <c r="N133" s="217">
        <v>217.63</v>
      </c>
    </row>
    <row r="134" spans="1:14" ht="23.25" thickBot="1">
      <c r="A134" s="214" t="s">
        <v>5583</v>
      </c>
      <c r="B134" s="214" t="s">
        <v>5584</v>
      </c>
      <c r="C134" s="214" t="s">
        <v>5869</v>
      </c>
      <c r="D134" s="214" t="s">
        <v>5870</v>
      </c>
      <c r="E134" s="214" t="s">
        <v>5778</v>
      </c>
      <c r="F134" s="216">
        <v>39477</v>
      </c>
      <c r="G134" s="214" t="s">
        <v>5605</v>
      </c>
      <c r="H134" s="214" t="s">
        <v>5916</v>
      </c>
      <c r="I134" s="214" t="s">
        <v>5917</v>
      </c>
      <c r="J134" s="214" t="s">
        <v>5918</v>
      </c>
      <c r="K134" s="214" t="s">
        <v>5589</v>
      </c>
      <c r="L134" s="216">
        <v>39477</v>
      </c>
      <c r="M134" s="217">
        <v>243.14</v>
      </c>
      <c r="N134" s="217">
        <v>243.14</v>
      </c>
    </row>
    <row r="135" spans="1:14" ht="23.25" thickBot="1">
      <c r="A135" s="214" t="s">
        <v>5583</v>
      </c>
      <c r="B135" s="214" t="s">
        <v>5584</v>
      </c>
      <c r="C135" s="214" t="s">
        <v>5869</v>
      </c>
      <c r="D135" s="214" t="s">
        <v>5870</v>
      </c>
      <c r="E135" s="214" t="s">
        <v>5778</v>
      </c>
      <c r="F135" s="216">
        <v>39477</v>
      </c>
      <c r="G135" s="214" t="s">
        <v>5605</v>
      </c>
      <c r="H135" s="214" t="s">
        <v>5919</v>
      </c>
      <c r="I135" s="214" t="s">
        <v>5920</v>
      </c>
      <c r="J135" s="214" t="s">
        <v>5921</v>
      </c>
      <c r="K135" s="214" t="s">
        <v>5589</v>
      </c>
      <c r="L135" s="216">
        <v>39477</v>
      </c>
      <c r="M135" s="217">
        <v>205.58</v>
      </c>
      <c r="N135" s="217">
        <v>205.58</v>
      </c>
    </row>
    <row r="136" spans="1:14" ht="23.25" thickBot="1">
      <c r="A136" s="214" t="s">
        <v>5583</v>
      </c>
      <c r="B136" s="214" t="s">
        <v>5584</v>
      </c>
      <c r="C136" s="214" t="s">
        <v>5869</v>
      </c>
      <c r="D136" s="214" t="s">
        <v>5870</v>
      </c>
      <c r="E136" s="214" t="s">
        <v>5778</v>
      </c>
      <c r="F136" s="216">
        <v>39477</v>
      </c>
      <c r="G136" s="214" t="s">
        <v>5605</v>
      </c>
      <c r="H136" s="214" t="s">
        <v>5922</v>
      </c>
      <c r="I136" s="214" t="s">
        <v>5923</v>
      </c>
      <c r="J136" s="214" t="s">
        <v>5924</v>
      </c>
      <c r="K136" s="214" t="s">
        <v>5589</v>
      </c>
      <c r="L136" s="216">
        <v>39477</v>
      </c>
      <c r="M136" s="217">
        <v>245.39</v>
      </c>
      <c r="N136" s="217">
        <v>245.39</v>
      </c>
    </row>
    <row r="137" spans="1:14" ht="23.25" thickBot="1">
      <c r="A137" s="214" t="s">
        <v>5583</v>
      </c>
      <c r="B137" s="214" t="s">
        <v>5584</v>
      </c>
      <c r="C137" s="214" t="s">
        <v>5869</v>
      </c>
      <c r="D137" s="214" t="s">
        <v>5870</v>
      </c>
      <c r="E137" s="214" t="s">
        <v>5778</v>
      </c>
      <c r="F137" s="216">
        <v>39477</v>
      </c>
      <c r="G137" s="214" t="s">
        <v>5605</v>
      </c>
      <c r="H137" s="214" t="s">
        <v>5925</v>
      </c>
      <c r="I137" s="214" t="s">
        <v>5926</v>
      </c>
      <c r="J137" s="214" t="s">
        <v>5927</v>
      </c>
      <c r="K137" s="214" t="s">
        <v>5589</v>
      </c>
      <c r="L137" s="216">
        <v>39477</v>
      </c>
      <c r="M137" s="217">
        <v>290.8</v>
      </c>
      <c r="N137" s="217">
        <v>290.8</v>
      </c>
    </row>
    <row r="138" spans="1:14" ht="23.25" thickBot="1">
      <c r="A138" s="214" t="s">
        <v>5583</v>
      </c>
      <c r="B138" s="214" t="s">
        <v>5584</v>
      </c>
      <c r="C138" s="214" t="s">
        <v>5869</v>
      </c>
      <c r="D138" s="214" t="s">
        <v>5870</v>
      </c>
      <c r="E138" s="214" t="s">
        <v>5778</v>
      </c>
      <c r="F138" s="216">
        <v>39560</v>
      </c>
      <c r="G138" s="214" t="s">
        <v>5605</v>
      </c>
      <c r="H138" s="214" t="s">
        <v>5928</v>
      </c>
      <c r="I138" s="214" t="s">
        <v>5929</v>
      </c>
      <c r="J138" s="214" t="s">
        <v>5930</v>
      </c>
      <c r="K138" s="214" t="s">
        <v>5589</v>
      </c>
      <c r="L138" s="216">
        <v>39560</v>
      </c>
      <c r="M138" s="217">
        <v>355.49</v>
      </c>
      <c r="N138" s="217">
        <v>355.49</v>
      </c>
    </row>
    <row r="139" spans="1:14" ht="23.25" thickBot="1">
      <c r="A139" s="214" t="s">
        <v>5583</v>
      </c>
      <c r="B139" s="214" t="s">
        <v>5584</v>
      </c>
      <c r="C139" s="214" t="s">
        <v>5869</v>
      </c>
      <c r="D139" s="214" t="s">
        <v>5870</v>
      </c>
      <c r="E139" s="214" t="s">
        <v>5778</v>
      </c>
      <c r="F139" s="216">
        <v>39560</v>
      </c>
      <c r="G139" s="214" t="s">
        <v>5605</v>
      </c>
      <c r="H139" s="214" t="s">
        <v>5931</v>
      </c>
      <c r="I139" s="214" t="s">
        <v>5932</v>
      </c>
      <c r="J139" s="214" t="s">
        <v>5933</v>
      </c>
      <c r="K139" s="214" t="s">
        <v>5589</v>
      </c>
      <c r="L139" s="216">
        <v>39560</v>
      </c>
      <c r="M139" s="217">
        <v>374.53</v>
      </c>
      <c r="N139" s="217">
        <v>374.53</v>
      </c>
    </row>
    <row r="140" spans="1:14" ht="23.25" thickBot="1">
      <c r="A140" s="214" t="s">
        <v>5583</v>
      </c>
      <c r="B140" s="214" t="s">
        <v>5584</v>
      </c>
      <c r="C140" s="214" t="s">
        <v>5869</v>
      </c>
      <c r="D140" s="214" t="s">
        <v>5870</v>
      </c>
      <c r="E140" s="214" t="s">
        <v>5778</v>
      </c>
      <c r="F140" s="216">
        <v>39560</v>
      </c>
      <c r="G140" s="214" t="s">
        <v>5605</v>
      </c>
      <c r="H140" s="214" t="s">
        <v>5934</v>
      </c>
      <c r="I140" s="214" t="s">
        <v>5935</v>
      </c>
      <c r="J140" s="214" t="s">
        <v>5936</v>
      </c>
      <c r="K140" s="214" t="s">
        <v>5589</v>
      </c>
      <c r="L140" s="216">
        <v>39560</v>
      </c>
      <c r="M140" s="217">
        <v>295.99</v>
      </c>
      <c r="N140" s="217">
        <v>295.99</v>
      </c>
    </row>
    <row r="141" spans="1:14" ht="23.25" thickBot="1">
      <c r="A141" s="214" t="s">
        <v>5583</v>
      </c>
      <c r="B141" s="214" t="s">
        <v>5584</v>
      </c>
      <c r="C141" s="214" t="s">
        <v>5869</v>
      </c>
      <c r="D141" s="214" t="s">
        <v>5870</v>
      </c>
      <c r="E141" s="214" t="s">
        <v>5778</v>
      </c>
      <c r="F141" s="216">
        <v>39560</v>
      </c>
      <c r="G141" s="214" t="s">
        <v>5605</v>
      </c>
      <c r="H141" s="214" t="s">
        <v>5937</v>
      </c>
      <c r="I141" s="214" t="s">
        <v>5938</v>
      </c>
      <c r="J141" s="214" t="s">
        <v>5939</v>
      </c>
      <c r="K141" s="214" t="s">
        <v>5589</v>
      </c>
      <c r="L141" s="216">
        <v>39560</v>
      </c>
      <c r="M141" s="217">
        <v>334.29</v>
      </c>
      <c r="N141" s="217">
        <v>334.29</v>
      </c>
    </row>
    <row r="142" spans="1:14" ht="23.25" thickBot="1">
      <c r="A142" s="214" t="s">
        <v>5583</v>
      </c>
      <c r="B142" s="214" t="s">
        <v>5584</v>
      </c>
      <c r="C142" s="214" t="s">
        <v>5869</v>
      </c>
      <c r="D142" s="214" t="s">
        <v>5870</v>
      </c>
      <c r="E142" s="214" t="s">
        <v>5778</v>
      </c>
      <c r="F142" s="216">
        <v>39560</v>
      </c>
      <c r="G142" s="214" t="s">
        <v>5605</v>
      </c>
      <c r="H142" s="214" t="s">
        <v>5940</v>
      </c>
      <c r="I142" s="214" t="s">
        <v>5941</v>
      </c>
      <c r="J142" s="214" t="s">
        <v>5942</v>
      </c>
      <c r="K142" s="214" t="s">
        <v>5589</v>
      </c>
      <c r="L142" s="216">
        <v>39560</v>
      </c>
      <c r="M142" s="217">
        <v>179.69</v>
      </c>
      <c r="N142" s="217">
        <v>179.69</v>
      </c>
    </row>
    <row r="143" spans="1:14" ht="23.25" thickBot="1">
      <c r="A143" s="214" t="s">
        <v>5583</v>
      </c>
      <c r="B143" s="214" t="s">
        <v>5584</v>
      </c>
      <c r="C143" s="214" t="s">
        <v>5869</v>
      </c>
      <c r="D143" s="214" t="s">
        <v>5870</v>
      </c>
      <c r="E143" s="214" t="s">
        <v>5778</v>
      </c>
      <c r="F143" s="216">
        <v>39560</v>
      </c>
      <c r="G143" s="214" t="s">
        <v>5605</v>
      </c>
      <c r="H143" s="214" t="s">
        <v>5943</v>
      </c>
      <c r="I143" s="214" t="s">
        <v>5944</v>
      </c>
      <c r="J143" s="214" t="s">
        <v>5945</v>
      </c>
      <c r="K143" s="214" t="s">
        <v>5589</v>
      </c>
      <c r="L143" s="216">
        <v>39560</v>
      </c>
      <c r="M143" s="217">
        <v>243.81</v>
      </c>
      <c r="N143" s="217">
        <v>243.81</v>
      </c>
    </row>
    <row r="144" spans="1:14" ht="23.25" thickBot="1">
      <c r="A144" s="214" t="s">
        <v>5583</v>
      </c>
      <c r="B144" s="214" t="s">
        <v>5584</v>
      </c>
      <c r="C144" s="214" t="s">
        <v>5869</v>
      </c>
      <c r="D144" s="214" t="s">
        <v>5870</v>
      </c>
      <c r="E144" s="214" t="s">
        <v>5778</v>
      </c>
      <c r="F144" s="216">
        <v>39560</v>
      </c>
      <c r="G144" s="214" t="s">
        <v>5605</v>
      </c>
      <c r="H144" s="214" t="s">
        <v>5946</v>
      </c>
      <c r="I144" s="214" t="s">
        <v>5947</v>
      </c>
      <c r="J144" s="214" t="s">
        <v>5948</v>
      </c>
      <c r="K144" s="214" t="s">
        <v>5589</v>
      </c>
      <c r="L144" s="216">
        <v>39560</v>
      </c>
      <c r="M144" s="217">
        <v>274.25</v>
      </c>
      <c r="N144" s="217">
        <v>274.25</v>
      </c>
    </row>
    <row r="145" spans="1:14" ht="23.25" thickBot="1">
      <c r="A145" s="214" t="s">
        <v>5583</v>
      </c>
      <c r="B145" s="214" t="s">
        <v>5584</v>
      </c>
      <c r="C145" s="214" t="s">
        <v>5869</v>
      </c>
      <c r="D145" s="214" t="s">
        <v>5870</v>
      </c>
      <c r="E145" s="214" t="s">
        <v>5778</v>
      </c>
      <c r="F145" s="216">
        <v>39560</v>
      </c>
      <c r="G145" s="214" t="s">
        <v>5605</v>
      </c>
      <c r="H145" s="214" t="s">
        <v>5949</v>
      </c>
      <c r="I145" s="214" t="s">
        <v>5950</v>
      </c>
      <c r="J145" s="214" t="s">
        <v>5951</v>
      </c>
      <c r="K145" s="214" t="s">
        <v>5589</v>
      </c>
      <c r="L145" s="216">
        <v>39560</v>
      </c>
      <c r="M145" s="217">
        <v>293.48</v>
      </c>
      <c r="N145" s="217">
        <v>293.48</v>
      </c>
    </row>
    <row r="146" spans="1:14" ht="23.25" thickBot="1">
      <c r="A146" s="214" t="s">
        <v>5583</v>
      </c>
      <c r="B146" s="214" t="s">
        <v>5584</v>
      </c>
      <c r="C146" s="214" t="s">
        <v>5869</v>
      </c>
      <c r="D146" s="214" t="s">
        <v>5870</v>
      </c>
      <c r="E146" s="214" t="s">
        <v>5778</v>
      </c>
      <c r="F146" s="216">
        <v>39560</v>
      </c>
      <c r="G146" s="214" t="s">
        <v>5605</v>
      </c>
      <c r="H146" s="214" t="s">
        <v>5952</v>
      </c>
      <c r="I146" s="214" t="s">
        <v>5953</v>
      </c>
      <c r="J146" s="214" t="s">
        <v>5954</v>
      </c>
      <c r="K146" s="214" t="s">
        <v>5589</v>
      </c>
      <c r="L146" s="216">
        <v>39560</v>
      </c>
      <c r="M146" s="217">
        <v>290.52999999999997</v>
      </c>
      <c r="N146" s="217">
        <v>290.52999999999997</v>
      </c>
    </row>
    <row r="147" spans="1:14" ht="23.25" thickBot="1">
      <c r="A147" s="214" t="s">
        <v>5583</v>
      </c>
      <c r="B147" s="214" t="s">
        <v>5584</v>
      </c>
      <c r="C147" s="214" t="s">
        <v>5869</v>
      </c>
      <c r="D147" s="214" t="s">
        <v>5870</v>
      </c>
      <c r="E147" s="214" t="s">
        <v>5778</v>
      </c>
      <c r="F147" s="216">
        <v>39560</v>
      </c>
      <c r="G147" s="214" t="s">
        <v>5605</v>
      </c>
      <c r="H147" s="214" t="s">
        <v>5955</v>
      </c>
      <c r="I147" s="214" t="s">
        <v>5956</v>
      </c>
      <c r="J147" s="214" t="s">
        <v>5957</v>
      </c>
      <c r="K147" s="214" t="s">
        <v>5589</v>
      </c>
      <c r="L147" s="216">
        <v>39560</v>
      </c>
      <c r="M147" s="217">
        <v>307.02</v>
      </c>
      <c r="N147" s="217">
        <v>307.02</v>
      </c>
    </row>
    <row r="148" spans="1:14" ht="23.25" thickBot="1">
      <c r="A148" s="214" t="s">
        <v>5583</v>
      </c>
      <c r="B148" s="214" t="s">
        <v>5584</v>
      </c>
      <c r="C148" s="214" t="s">
        <v>5869</v>
      </c>
      <c r="D148" s="214" t="s">
        <v>5870</v>
      </c>
      <c r="E148" s="214" t="s">
        <v>5778</v>
      </c>
      <c r="F148" s="216">
        <v>39560</v>
      </c>
      <c r="G148" s="214" t="s">
        <v>5605</v>
      </c>
      <c r="H148" s="214" t="s">
        <v>5958</v>
      </c>
      <c r="I148" s="214" t="s">
        <v>5959</v>
      </c>
      <c r="J148" s="214" t="s">
        <v>5960</v>
      </c>
      <c r="K148" s="214" t="s">
        <v>5589</v>
      </c>
      <c r="L148" s="216">
        <v>39560</v>
      </c>
      <c r="M148" s="217">
        <v>190.73</v>
      </c>
      <c r="N148" s="217">
        <v>190.73</v>
      </c>
    </row>
    <row r="149" spans="1:14" ht="23.25" thickBot="1">
      <c r="A149" s="214" t="s">
        <v>5583</v>
      </c>
      <c r="B149" s="214" t="s">
        <v>5584</v>
      </c>
      <c r="C149" s="214" t="s">
        <v>5869</v>
      </c>
      <c r="D149" s="214" t="s">
        <v>5870</v>
      </c>
      <c r="E149" s="214" t="s">
        <v>5778</v>
      </c>
      <c r="F149" s="216">
        <v>39560</v>
      </c>
      <c r="G149" s="214" t="s">
        <v>5605</v>
      </c>
      <c r="H149" s="214" t="s">
        <v>5961</v>
      </c>
      <c r="I149" s="214" t="s">
        <v>5962</v>
      </c>
      <c r="J149" s="214" t="s">
        <v>5963</v>
      </c>
      <c r="K149" s="214" t="s">
        <v>5589</v>
      </c>
      <c r="L149" s="216">
        <v>39560</v>
      </c>
      <c r="M149" s="217">
        <v>215.67</v>
      </c>
      <c r="N149" s="217">
        <v>215.67</v>
      </c>
    </row>
    <row r="150" spans="1:14" ht="23.25" thickBot="1">
      <c r="A150" s="214" t="s">
        <v>5583</v>
      </c>
      <c r="B150" s="214" t="s">
        <v>5584</v>
      </c>
      <c r="C150" s="214" t="s">
        <v>5869</v>
      </c>
      <c r="D150" s="214" t="s">
        <v>5870</v>
      </c>
      <c r="E150" s="214" t="s">
        <v>5778</v>
      </c>
      <c r="F150" s="216">
        <v>39560</v>
      </c>
      <c r="G150" s="214" t="s">
        <v>5605</v>
      </c>
      <c r="H150" s="214" t="s">
        <v>5964</v>
      </c>
      <c r="I150" s="214" t="s">
        <v>5965</v>
      </c>
      <c r="J150" s="214" t="s">
        <v>5966</v>
      </c>
      <c r="K150" s="214" t="s">
        <v>5589</v>
      </c>
      <c r="L150" s="216">
        <v>39560</v>
      </c>
      <c r="M150" s="217">
        <v>323.02</v>
      </c>
      <c r="N150" s="217">
        <v>323.02</v>
      </c>
    </row>
    <row r="151" spans="1:14" ht="23.25" thickBot="1">
      <c r="A151" s="214" t="s">
        <v>5583</v>
      </c>
      <c r="B151" s="214" t="s">
        <v>5584</v>
      </c>
      <c r="C151" s="214" t="s">
        <v>5869</v>
      </c>
      <c r="D151" s="214" t="s">
        <v>5870</v>
      </c>
      <c r="E151" s="214" t="s">
        <v>5778</v>
      </c>
      <c r="F151" s="216">
        <v>39560</v>
      </c>
      <c r="G151" s="214" t="s">
        <v>5605</v>
      </c>
      <c r="H151" s="214" t="s">
        <v>5967</v>
      </c>
      <c r="I151" s="214" t="s">
        <v>5968</v>
      </c>
      <c r="J151" s="214" t="s">
        <v>5969</v>
      </c>
      <c r="K151" s="214" t="s">
        <v>5589</v>
      </c>
      <c r="L151" s="216">
        <v>39560</v>
      </c>
      <c r="M151" s="217">
        <v>298.42</v>
      </c>
      <c r="N151" s="217">
        <v>298.42</v>
      </c>
    </row>
    <row r="152" spans="1:14" ht="23.25" thickBot="1">
      <c r="A152" s="214" t="s">
        <v>5583</v>
      </c>
      <c r="B152" s="214" t="s">
        <v>5584</v>
      </c>
      <c r="C152" s="214" t="s">
        <v>5869</v>
      </c>
      <c r="D152" s="214" t="s">
        <v>5870</v>
      </c>
      <c r="E152" s="214" t="s">
        <v>5778</v>
      </c>
      <c r="F152" s="216">
        <v>39560</v>
      </c>
      <c r="G152" s="214" t="s">
        <v>5605</v>
      </c>
      <c r="H152" s="214" t="s">
        <v>5970</v>
      </c>
      <c r="I152" s="214" t="s">
        <v>5971</v>
      </c>
      <c r="J152" s="214" t="s">
        <v>5972</v>
      </c>
      <c r="K152" s="214" t="s">
        <v>5589</v>
      </c>
      <c r="L152" s="216">
        <v>39560</v>
      </c>
      <c r="M152" s="217">
        <v>319.17</v>
      </c>
      <c r="N152" s="217">
        <v>319.17</v>
      </c>
    </row>
    <row r="153" spans="1:14" ht="23.25" thickBot="1">
      <c r="A153" s="214" t="s">
        <v>5583</v>
      </c>
      <c r="B153" s="214" t="s">
        <v>5584</v>
      </c>
      <c r="C153" s="214" t="s">
        <v>5869</v>
      </c>
      <c r="D153" s="214" t="s">
        <v>5870</v>
      </c>
      <c r="E153" s="214" t="s">
        <v>5778</v>
      </c>
      <c r="F153" s="216">
        <v>39560</v>
      </c>
      <c r="G153" s="214" t="s">
        <v>5605</v>
      </c>
      <c r="H153" s="214" t="s">
        <v>5973</v>
      </c>
      <c r="I153" s="214" t="s">
        <v>5974</v>
      </c>
      <c r="J153" s="214" t="s">
        <v>5975</v>
      </c>
      <c r="K153" s="214" t="s">
        <v>5589</v>
      </c>
      <c r="L153" s="216">
        <v>39560</v>
      </c>
      <c r="M153" s="217">
        <v>346.28</v>
      </c>
      <c r="N153" s="217">
        <v>346.28</v>
      </c>
    </row>
    <row r="154" spans="1:14" ht="23.25" thickBot="1">
      <c r="A154" s="214" t="s">
        <v>5583</v>
      </c>
      <c r="B154" s="214" t="s">
        <v>5584</v>
      </c>
      <c r="C154" s="214" t="s">
        <v>5869</v>
      </c>
      <c r="D154" s="214" t="s">
        <v>5870</v>
      </c>
      <c r="E154" s="214" t="s">
        <v>5778</v>
      </c>
      <c r="F154" s="216">
        <v>39560</v>
      </c>
      <c r="G154" s="214" t="s">
        <v>5605</v>
      </c>
      <c r="H154" s="214" t="s">
        <v>5976</v>
      </c>
      <c r="I154" s="214" t="s">
        <v>5977</v>
      </c>
      <c r="J154" s="214" t="s">
        <v>5978</v>
      </c>
      <c r="K154" s="214" t="s">
        <v>5589</v>
      </c>
      <c r="L154" s="216">
        <v>39560</v>
      </c>
      <c r="M154" s="217">
        <v>366.06</v>
      </c>
      <c r="N154" s="217">
        <v>366.06</v>
      </c>
    </row>
    <row r="155" spans="1:14" ht="23.25" thickBot="1">
      <c r="A155" s="214" t="s">
        <v>5583</v>
      </c>
      <c r="B155" s="214" t="s">
        <v>5584</v>
      </c>
      <c r="C155" s="214" t="s">
        <v>5869</v>
      </c>
      <c r="D155" s="214" t="s">
        <v>5870</v>
      </c>
      <c r="E155" s="214" t="s">
        <v>5778</v>
      </c>
      <c r="F155" s="216">
        <v>39560</v>
      </c>
      <c r="G155" s="214" t="s">
        <v>5605</v>
      </c>
      <c r="H155" s="214" t="s">
        <v>5979</v>
      </c>
      <c r="I155" s="214" t="s">
        <v>5980</v>
      </c>
      <c r="J155" s="214" t="s">
        <v>5981</v>
      </c>
      <c r="K155" s="214" t="s">
        <v>5589</v>
      </c>
      <c r="L155" s="216">
        <v>39560</v>
      </c>
      <c r="M155" s="217">
        <v>328.37</v>
      </c>
      <c r="N155" s="217">
        <v>328.37</v>
      </c>
    </row>
    <row r="156" spans="1:14" ht="23.25" thickBot="1">
      <c r="A156" s="214" t="s">
        <v>5583</v>
      </c>
      <c r="B156" s="214" t="s">
        <v>5584</v>
      </c>
      <c r="C156" s="214" t="s">
        <v>5869</v>
      </c>
      <c r="D156" s="214" t="s">
        <v>5870</v>
      </c>
      <c r="E156" s="214" t="s">
        <v>5778</v>
      </c>
      <c r="F156" s="216">
        <v>39560</v>
      </c>
      <c r="G156" s="214" t="s">
        <v>5605</v>
      </c>
      <c r="H156" s="214" t="s">
        <v>5982</v>
      </c>
      <c r="I156" s="214" t="s">
        <v>5983</v>
      </c>
      <c r="J156" s="214" t="s">
        <v>5984</v>
      </c>
      <c r="K156" s="214" t="s">
        <v>5589</v>
      </c>
      <c r="L156" s="216">
        <v>39560</v>
      </c>
      <c r="M156" s="217">
        <v>418.52</v>
      </c>
      <c r="N156" s="217">
        <v>418.52</v>
      </c>
    </row>
    <row r="157" spans="1:14" ht="23.25" thickBot="1">
      <c r="A157" s="214" t="s">
        <v>5583</v>
      </c>
      <c r="B157" s="214" t="s">
        <v>5584</v>
      </c>
      <c r="C157" s="214" t="s">
        <v>5869</v>
      </c>
      <c r="D157" s="214" t="s">
        <v>5870</v>
      </c>
      <c r="E157" s="214" t="s">
        <v>5778</v>
      </c>
      <c r="F157" s="216">
        <v>39560</v>
      </c>
      <c r="G157" s="214" t="s">
        <v>5605</v>
      </c>
      <c r="H157" s="214" t="s">
        <v>5985</v>
      </c>
      <c r="I157" s="214" t="s">
        <v>5986</v>
      </c>
      <c r="J157" s="214" t="s">
        <v>5987</v>
      </c>
      <c r="K157" s="214" t="s">
        <v>5589</v>
      </c>
      <c r="L157" s="216">
        <v>39560</v>
      </c>
      <c r="M157" s="217">
        <v>301.77999999999997</v>
      </c>
      <c r="N157" s="217">
        <v>301.77999999999997</v>
      </c>
    </row>
    <row r="158" spans="1:14" ht="23.25" thickBot="1">
      <c r="A158" s="214" t="s">
        <v>5583</v>
      </c>
      <c r="B158" s="214" t="s">
        <v>5584</v>
      </c>
      <c r="C158" s="214" t="s">
        <v>5869</v>
      </c>
      <c r="D158" s="214" t="s">
        <v>5870</v>
      </c>
      <c r="E158" s="214" t="s">
        <v>5778</v>
      </c>
      <c r="F158" s="216">
        <v>39560</v>
      </c>
      <c r="G158" s="214" t="s">
        <v>5605</v>
      </c>
      <c r="H158" s="214" t="s">
        <v>5988</v>
      </c>
      <c r="I158" s="214" t="s">
        <v>5989</v>
      </c>
      <c r="J158" s="214" t="s">
        <v>5990</v>
      </c>
      <c r="K158" s="214" t="s">
        <v>5589</v>
      </c>
      <c r="L158" s="216">
        <v>39560</v>
      </c>
      <c r="M158" s="217">
        <v>242.82</v>
      </c>
      <c r="N158" s="217">
        <v>242.82</v>
      </c>
    </row>
    <row r="159" spans="1:14" ht="23.25" thickBot="1">
      <c r="A159" s="214" t="s">
        <v>5583</v>
      </c>
      <c r="B159" s="214" t="s">
        <v>5584</v>
      </c>
      <c r="C159" s="214" t="s">
        <v>5869</v>
      </c>
      <c r="D159" s="214" t="s">
        <v>5870</v>
      </c>
      <c r="E159" s="214" t="s">
        <v>5778</v>
      </c>
      <c r="F159" s="216">
        <v>39560</v>
      </c>
      <c r="G159" s="214" t="s">
        <v>5605</v>
      </c>
      <c r="H159" s="214" t="s">
        <v>5991</v>
      </c>
      <c r="I159" s="214" t="s">
        <v>5992</v>
      </c>
      <c r="J159" s="214" t="s">
        <v>5993</v>
      </c>
      <c r="K159" s="214" t="s">
        <v>5589</v>
      </c>
      <c r="L159" s="216">
        <v>39560</v>
      </c>
      <c r="M159" s="217">
        <v>247.94</v>
      </c>
      <c r="N159" s="217">
        <v>247.94</v>
      </c>
    </row>
    <row r="160" spans="1:14" ht="23.25" thickBot="1">
      <c r="A160" s="214" t="s">
        <v>5583</v>
      </c>
      <c r="B160" s="214" t="s">
        <v>5584</v>
      </c>
      <c r="C160" s="214" t="s">
        <v>5869</v>
      </c>
      <c r="D160" s="214" t="s">
        <v>5870</v>
      </c>
      <c r="E160" s="214" t="s">
        <v>5778</v>
      </c>
      <c r="F160" s="216">
        <v>39560</v>
      </c>
      <c r="G160" s="214" t="s">
        <v>5605</v>
      </c>
      <c r="H160" s="214" t="s">
        <v>5994</v>
      </c>
      <c r="I160" s="214" t="s">
        <v>5995</v>
      </c>
      <c r="J160" s="214" t="s">
        <v>5996</v>
      </c>
      <c r="K160" s="214" t="s">
        <v>5589</v>
      </c>
      <c r="L160" s="216">
        <v>39560</v>
      </c>
      <c r="M160" s="217">
        <v>233.96</v>
      </c>
      <c r="N160" s="217">
        <v>233.96</v>
      </c>
    </row>
    <row r="161" spans="1:14" ht="23.25" thickBot="1">
      <c r="A161" s="214" t="s">
        <v>5583</v>
      </c>
      <c r="B161" s="214" t="s">
        <v>5584</v>
      </c>
      <c r="C161" s="214" t="s">
        <v>5869</v>
      </c>
      <c r="D161" s="214" t="s">
        <v>5870</v>
      </c>
      <c r="E161" s="214" t="s">
        <v>5778</v>
      </c>
      <c r="F161" s="216">
        <v>39560</v>
      </c>
      <c r="G161" s="214" t="s">
        <v>5605</v>
      </c>
      <c r="H161" s="214" t="s">
        <v>5997</v>
      </c>
      <c r="I161" s="214" t="s">
        <v>5998</v>
      </c>
      <c r="J161" s="214" t="s">
        <v>5999</v>
      </c>
      <c r="K161" s="214" t="s">
        <v>5589</v>
      </c>
      <c r="L161" s="216">
        <v>39560</v>
      </c>
      <c r="M161" s="217">
        <v>244.64</v>
      </c>
      <c r="N161" s="217">
        <v>244.64</v>
      </c>
    </row>
    <row r="162" spans="1:14" ht="23.25" thickBot="1">
      <c r="A162" s="214" t="s">
        <v>5583</v>
      </c>
      <c r="B162" s="214" t="s">
        <v>5584</v>
      </c>
      <c r="C162" s="214" t="s">
        <v>5869</v>
      </c>
      <c r="D162" s="214" t="s">
        <v>5870</v>
      </c>
      <c r="E162" s="214" t="s">
        <v>5778</v>
      </c>
      <c r="F162" s="216">
        <v>39597</v>
      </c>
      <c r="G162" s="214" t="s">
        <v>5605</v>
      </c>
      <c r="H162" s="214" t="s">
        <v>6000</v>
      </c>
      <c r="I162" s="214" t="s">
        <v>6001</v>
      </c>
      <c r="J162" s="214" t="s">
        <v>6002</v>
      </c>
      <c r="K162" s="214" t="s">
        <v>5589</v>
      </c>
      <c r="L162" s="216">
        <v>39597</v>
      </c>
      <c r="M162" s="217">
        <v>384.18</v>
      </c>
      <c r="N162" s="217">
        <v>384.18</v>
      </c>
    </row>
    <row r="163" spans="1:14" ht="23.25" thickBot="1">
      <c r="A163" s="214" t="s">
        <v>5583</v>
      </c>
      <c r="B163" s="214" t="s">
        <v>5584</v>
      </c>
      <c r="C163" s="214" t="s">
        <v>5869</v>
      </c>
      <c r="D163" s="214" t="s">
        <v>5870</v>
      </c>
      <c r="E163" s="214" t="s">
        <v>5778</v>
      </c>
      <c r="F163" s="216">
        <v>39597</v>
      </c>
      <c r="G163" s="214" t="s">
        <v>5605</v>
      </c>
      <c r="H163" s="214" t="s">
        <v>6003</v>
      </c>
      <c r="I163" s="214" t="s">
        <v>6004</v>
      </c>
      <c r="J163" s="214" t="s">
        <v>6005</v>
      </c>
      <c r="K163" s="214" t="s">
        <v>5589</v>
      </c>
      <c r="L163" s="216">
        <v>39597</v>
      </c>
      <c r="M163" s="217">
        <v>304.29000000000002</v>
      </c>
      <c r="N163" s="217">
        <v>304.29000000000002</v>
      </c>
    </row>
    <row r="164" spans="1:14" ht="23.25" thickBot="1">
      <c r="A164" s="214" t="s">
        <v>5583</v>
      </c>
      <c r="B164" s="214" t="s">
        <v>5584</v>
      </c>
      <c r="C164" s="214" t="s">
        <v>5869</v>
      </c>
      <c r="D164" s="214" t="s">
        <v>5870</v>
      </c>
      <c r="E164" s="214" t="s">
        <v>5778</v>
      </c>
      <c r="F164" s="216">
        <v>39597</v>
      </c>
      <c r="G164" s="214" t="s">
        <v>5605</v>
      </c>
      <c r="H164" s="214" t="s">
        <v>6006</v>
      </c>
      <c r="I164" s="214" t="s">
        <v>6007</v>
      </c>
      <c r="J164" s="214" t="s">
        <v>6008</v>
      </c>
      <c r="K164" s="214" t="s">
        <v>5589</v>
      </c>
      <c r="L164" s="216">
        <v>39597</v>
      </c>
      <c r="M164" s="217">
        <v>340.62</v>
      </c>
      <c r="N164" s="217">
        <v>340.62</v>
      </c>
    </row>
    <row r="165" spans="1:14" ht="23.25" thickBot="1">
      <c r="A165" s="214" t="s">
        <v>5583</v>
      </c>
      <c r="B165" s="214" t="s">
        <v>5584</v>
      </c>
      <c r="C165" s="214" t="s">
        <v>5869</v>
      </c>
      <c r="D165" s="214" t="s">
        <v>5870</v>
      </c>
      <c r="E165" s="214" t="s">
        <v>5778</v>
      </c>
      <c r="F165" s="216">
        <v>39597</v>
      </c>
      <c r="G165" s="214" t="s">
        <v>5605</v>
      </c>
      <c r="H165" s="214" t="s">
        <v>6009</v>
      </c>
      <c r="I165" s="214" t="s">
        <v>6010</v>
      </c>
      <c r="J165" s="214" t="s">
        <v>6011</v>
      </c>
      <c r="K165" s="214" t="s">
        <v>5589</v>
      </c>
      <c r="L165" s="216">
        <v>39597</v>
      </c>
      <c r="M165" s="217">
        <v>467.88</v>
      </c>
      <c r="N165" s="217">
        <v>467.88</v>
      </c>
    </row>
    <row r="166" spans="1:14" ht="23.25" thickBot="1">
      <c r="A166" s="214" t="s">
        <v>5583</v>
      </c>
      <c r="B166" s="214" t="s">
        <v>5584</v>
      </c>
      <c r="C166" s="214" t="s">
        <v>5869</v>
      </c>
      <c r="D166" s="214" t="s">
        <v>5870</v>
      </c>
      <c r="E166" s="214" t="s">
        <v>5778</v>
      </c>
      <c r="F166" s="216">
        <v>39597</v>
      </c>
      <c r="G166" s="214" t="s">
        <v>5605</v>
      </c>
      <c r="H166" s="214" t="s">
        <v>6012</v>
      </c>
      <c r="I166" s="214" t="s">
        <v>6013</v>
      </c>
      <c r="J166" s="214" t="s">
        <v>6014</v>
      </c>
      <c r="K166" s="214" t="s">
        <v>5589</v>
      </c>
      <c r="L166" s="216">
        <v>39597</v>
      </c>
      <c r="M166" s="217">
        <v>500.52</v>
      </c>
      <c r="N166" s="217">
        <v>500.52</v>
      </c>
    </row>
    <row r="167" spans="1:14" ht="23.25" thickBot="1">
      <c r="A167" s="214" t="s">
        <v>5583</v>
      </c>
      <c r="B167" s="214" t="s">
        <v>5584</v>
      </c>
      <c r="C167" s="214" t="s">
        <v>5869</v>
      </c>
      <c r="D167" s="214" t="s">
        <v>5870</v>
      </c>
      <c r="E167" s="214" t="s">
        <v>5778</v>
      </c>
      <c r="F167" s="216">
        <v>39597</v>
      </c>
      <c r="G167" s="214" t="s">
        <v>5605</v>
      </c>
      <c r="H167" s="214" t="s">
        <v>6015</v>
      </c>
      <c r="I167" s="214" t="s">
        <v>6016</v>
      </c>
      <c r="J167" s="214" t="s">
        <v>6017</v>
      </c>
      <c r="K167" s="214" t="s">
        <v>5589</v>
      </c>
      <c r="L167" s="216">
        <v>39597</v>
      </c>
      <c r="M167" s="217">
        <v>496.67</v>
      </c>
      <c r="N167" s="217">
        <v>496.67</v>
      </c>
    </row>
    <row r="168" spans="1:14" ht="23.25" thickBot="1">
      <c r="A168" s="214" t="s">
        <v>5583</v>
      </c>
      <c r="B168" s="214" t="s">
        <v>5584</v>
      </c>
      <c r="C168" s="214" t="s">
        <v>5869</v>
      </c>
      <c r="D168" s="214" t="s">
        <v>5870</v>
      </c>
      <c r="E168" s="214" t="s">
        <v>5778</v>
      </c>
      <c r="F168" s="216">
        <v>39597</v>
      </c>
      <c r="G168" s="214" t="s">
        <v>5605</v>
      </c>
      <c r="H168" s="214" t="s">
        <v>6018</v>
      </c>
      <c r="I168" s="214" t="s">
        <v>6019</v>
      </c>
      <c r="J168" s="214" t="s">
        <v>6020</v>
      </c>
      <c r="K168" s="214" t="s">
        <v>5589</v>
      </c>
      <c r="L168" s="216">
        <v>39597</v>
      </c>
      <c r="M168" s="217">
        <v>300.08</v>
      </c>
      <c r="N168" s="217">
        <v>300.08</v>
      </c>
    </row>
    <row r="169" spans="1:14" ht="23.25" thickBot="1">
      <c r="A169" s="214" t="s">
        <v>5583</v>
      </c>
      <c r="B169" s="214" t="s">
        <v>5584</v>
      </c>
      <c r="C169" s="214" t="s">
        <v>5869</v>
      </c>
      <c r="D169" s="214" t="s">
        <v>5870</v>
      </c>
      <c r="E169" s="214" t="s">
        <v>5778</v>
      </c>
      <c r="F169" s="216">
        <v>39597</v>
      </c>
      <c r="G169" s="214" t="s">
        <v>5605</v>
      </c>
      <c r="H169" s="214" t="s">
        <v>6021</v>
      </c>
      <c r="I169" s="214" t="s">
        <v>6022</v>
      </c>
      <c r="J169" s="214" t="s">
        <v>6023</v>
      </c>
      <c r="K169" s="214" t="s">
        <v>5589</v>
      </c>
      <c r="L169" s="216">
        <v>39597</v>
      </c>
      <c r="M169" s="217">
        <v>223.39</v>
      </c>
      <c r="N169" s="217">
        <v>223.39</v>
      </c>
    </row>
    <row r="170" spans="1:14" ht="23.25" thickBot="1">
      <c r="A170" s="214" t="s">
        <v>5583</v>
      </c>
      <c r="B170" s="214" t="s">
        <v>5584</v>
      </c>
      <c r="C170" s="214" t="s">
        <v>5869</v>
      </c>
      <c r="D170" s="214" t="s">
        <v>5870</v>
      </c>
      <c r="E170" s="214" t="s">
        <v>5778</v>
      </c>
      <c r="F170" s="216">
        <v>39597</v>
      </c>
      <c r="G170" s="214" t="s">
        <v>5605</v>
      </c>
      <c r="H170" s="214" t="s">
        <v>6024</v>
      </c>
      <c r="I170" s="214" t="s">
        <v>6025</v>
      </c>
      <c r="J170" s="214" t="s">
        <v>6026</v>
      </c>
      <c r="K170" s="214" t="s">
        <v>5589</v>
      </c>
      <c r="L170" s="216">
        <v>39597</v>
      </c>
      <c r="M170" s="217">
        <v>301.89</v>
      </c>
      <c r="N170" s="217">
        <v>301.89</v>
      </c>
    </row>
    <row r="171" spans="1:14" ht="23.25" thickBot="1">
      <c r="A171" s="214" t="s">
        <v>5583</v>
      </c>
      <c r="B171" s="214" t="s">
        <v>5584</v>
      </c>
      <c r="C171" s="214" t="s">
        <v>5869</v>
      </c>
      <c r="D171" s="214" t="s">
        <v>5870</v>
      </c>
      <c r="E171" s="214" t="s">
        <v>5778</v>
      </c>
      <c r="F171" s="216">
        <v>39597</v>
      </c>
      <c r="G171" s="214" t="s">
        <v>5605</v>
      </c>
      <c r="H171" s="214" t="s">
        <v>6027</v>
      </c>
      <c r="I171" s="214" t="s">
        <v>6028</v>
      </c>
      <c r="J171" s="214" t="s">
        <v>6029</v>
      </c>
      <c r="K171" s="214" t="s">
        <v>5589</v>
      </c>
      <c r="L171" s="216">
        <v>39597</v>
      </c>
      <c r="M171" s="217">
        <v>319.83</v>
      </c>
      <c r="N171" s="217">
        <v>319.83</v>
      </c>
    </row>
    <row r="172" spans="1:14" ht="23.25" thickBot="1">
      <c r="A172" s="214" t="s">
        <v>5583</v>
      </c>
      <c r="B172" s="214" t="s">
        <v>5584</v>
      </c>
      <c r="C172" s="214" t="s">
        <v>5869</v>
      </c>
      <c r="D172" s="214" t="s">
        <v>5870</v>
      </c>
      <c r="E172" s="214" t="s">
        <v>5778</v>
      </c>
      <c r="F172" s="216">
        <v>39611</v>
      </c>
      <c r="G172" s="214" t="s">
        <v>5605</v>
      </c>
      <c r="H172" s="214" t="s">
        <v>6030</v>
      </c>
      <c r="I172" s="214" t="s">
        <v>6031</v>
      </c>
      <c r="J172" s="214" t="s">
        <v>6032</v>
      </c>
      <c r="K172" s="214" t="s">
        <v>5589</v>
      </c>
      <c r="L172" s="216">
        <v>39611</v>
      </c>
      <c r="M172" s="217">
        <v>379.18</v>
      </c>
      <c r="N172" s="217">
        <v>379.18</v>
      </c>
    </row>
    <row r="173" spans="1:14" ht="23.25" thickBot="1">
      <c r="A173" s="214" t="s">
        <v>5583</v>
      </c>
      <c r="B173" s="214" t="s">
        <v>5584</v>
      </c>
      <c r="C173" s="214" t="s">
        <v>5869</v>
      </c>
      <c r="D173" s="214" t="s">
        <v>5870</v>
      </c>
      <c r="E173" s="214" t="s">
        <v>5778</v>
      </c>
      <c r="F173" s="216">
        <v>39611</v>
      </c>
      <c r="G173" s="214" t="s">
        <v>5605</v>
      </c>
      <c r="H173" s="214" t="s">
        <v>6033</v>
      </c>
      <c r="I173" s="214" t="s">
        <v>6034</v>
      </c>
      <c r="J173" s="214" t="s">
        <v>6035</v>
      </c>
      <c r="K173" s="214" t="s">
        <v>5589</v>
      </c>
      <c r="L173" s="216">
        <v>39611</v>
      </c>
      <c r="M173" s="217">
        <v>319.42</v>
      </c>
      <c r="N173" s="217">
        <v>319.42</v>
      </c>
    </row>
    <row r="174" spans="1:14" ht="23.25" thickBot="1">
      <c r="A174" s="214" t="s">
        <v>5583</v>
      </c>
      <c r="B174" s="214" t="s">
        <v>5584</v>
      </c>
      <c r="C174" s="214" t="s">
        <v>5869</v>
      </c>
      <c r="D174" s="214" t="s">
        <v>5870</v>
      </c>
      <c r="E174" s="214" t="s">
        <v>5778</v>
      </c>
      <c r="F174" s="216">
        <v>39611</v>
      </c>
      <c r="G174" s="214" t="s">
        <v>5605</v>
      </c>
      <c r="H174" s="214" t="s">
        <v>6036</v>
      </c>
      <c r="I174" s="214" t="s">
        <v>6037</v>
      </c>
      <c r="J174" s="214" t="s">
        <v>6038</v>
      </c>
      <c r="K174" s="214" t="s">
        <v>5589</v>
      </c>
      <c r="L174" s="216">
        <v>39611</v>
      </c>
      <c r="M174" s="217">
        <v>390.43</v>
      </c>
      <c r="N174" s="217">
        <v>390.43</v>
      </c>
    </row>
    <row r="175" spans="1:14" ht="23.25" thickBot="1">
      <c r="A175" s="214" t="s">
        <v>5583</v>
      </c>
      <c r="B175" s="214" t="s">
        <v>5584</v>
      </c>
      <c r="C175" s="214" t="s">
        <v>5869</v>
      </c>
      <c r="D175" s="214" t="s">
        <v>5870</v>
      </c>
      <c r="E175" s="214" t="s">
        <v>5778</v>
      </c>
      <c r="F175" s="216">
        <v>39611</v>
      </c>
      <c r="G175" s="214" t="s">
        <v>5605</v>
      </c>
      <c r="H175" s="214" t="s">
        <v>6039</v>
      </c>
      <c r="I175" s="214" t="s">
        <v>6040</v>
      </c>
      <c r="J175" s="214" t="s">
        <v>6041</v>
      </c>
      <c r="K175" s="214" t="s">
        <v>5589</v>
      </c>
      <c r="L175" s="216">
        <v>39611</v>
      </c>
      <c r="M175" s="217">
        <v>287.56</v>
      </c>
      <c r="N175" s="217">
        <v>287.56</v>
      </c>
    </row>
    <row r="176" spans="1:14" ht="23.25" thickBot="1">
      <c r="A176" s="214" t="s">
        <v>5583</v>
      </c>
      <c r="B176" s="214" t="s">
        <v>5584</v>
      </c>
      <c r="C176" s="214" t="s">
        <v>5869</v>
      </c>
      <c r="D176" s="214" t="s">
        <v>5870</v>
      </c>
      <c r="E176" s="214" t="s">
        <v>5778</v>
      </c>
      <c r="F176" s="216">
        <v>39611</v>
      </c>
      <c r="G176" s="214" t="s">
        <v>5605</v>
      </c>
      <c r="H176" s="214" t="s">
        <v>6042</v>
      </c>
      <c r="I176" s="214" t="s">
        <v>6043</v>
      </c>
      <c r="J176" s="214" t="s">
        <v>6044</v>
      </c>
      <c r="K176" s="214" t="s">
        <v>5589</v>
      </c>
      <c r="L176" s="216">
        <v>39611</v>
      </c>
      <c r="M176" s="217">
        <v>301.79000000000002</v>
      </c>
      <c r="N176" s="217">
        <v>301.79000000000002</v>
      </c>
    </row>
    <row r="177" spans="1:14" ht="23.25" thickBot="1">
      <c r="A177" s="214" t="s">
        <v>5583</v>
      </c>
      <c r="B177" s="214" t="s">
        <v>5584</v>
      </c>
      <c r="C177" s="214" t="s">
        <v>5869</v>
      </c>
      <c r="D177" s="214" t="s">
        <v>5870</v>
      </c>
      <c r="E177" s="214" t="s">
        <v>5778</v>
      </c>
      <c r="F177" s="216">
        <v>39611</v>
      </c>
      <c r="G177" s="214" t="s">
        <v>5605</v>
      </c>
      <c r="H177" s="214" t="s">
        <v>6045</v>
      </c>
      <c r="I177" s="214" t="s">
        <v>6046</v>
      </c>
      <c r="J177" s="214" t="s">
        <v>6047</v>
      </c>
      <c r="K177" s="214" t="s">
        <v>5589</v>
      </c>
      <c r="L177" s="216">
        <v>39611</v>
      </c>
      <c r="M177" s="217">
        <v>296.52999999999997</v>
      </c>
      <c r="N177" s="217">
        <v>296.52999999999997</v>
      </c>
    </row>
    <row r="178" spans="1:14" ht="23.25" thickBot="1">
      <c r="A178" s="214" t="s">
        <v>5583</v>
      </c>
      <c r="B178" s="214" t="s">
        <v>5584</v>
      </c>
      <c r="C178" s="214" t="s">
        <v>5869</v>
      </c>
      <c r="D178" s="214" t="s">
        <v>5870</v>
      </c>
      <c r="E178" s="214" t="s">
        <v>5778</v>
      </c>
      <c r="F178" s="216">
        <v>39611</v>
      </c>
      <c r="G178" s="214" t="s">
        <v>5605</v>
      </c>
      <c r="H178" s="214" t="s">
        <v>6048</v>
      </c>
      <c r="I178" s="214" t="s">
        <v>6049</v>
      </c>
      <c r="J178" s="214" t="s">
        <v>6050</v>
      </c>
      <c r="K178" s="214" t="s">
        <v>5589</v>
      </c>
      <c r="L178" s="216">
        <v>39611</v>
      </c>
      <c r="M178" s="217">
        <v>383.06</v>
      </c>
      <c r="N178" s="217">
        <v>383.06</v>
      </c>
    </row>
    <row r="179" spans="1:14" ht="23.25" thickBot="1">
      <c r="A179" s="214" t="s">
        <v>5583</v>
      </c>
      <c r="B179" s="214" t="s">
        <v>5584</v>
      </c>
      <c r="C179" s="214" t="s">
        <v>5869</v>
      </c>
      <c r="D179" s="214" t="s">
        <v>5870</v>
      </c>
      <c r="E179" s="214" t="s">
        <v>5778</v>
      </c>
      <c r="F179" s="216">
        <v>39611</v>
      </c>
      <c r="G179" s="214" t="s">
        <v>5605</v>
      </c>
      <c r="H179" s="214" t="s">
        <v>6051</v>
      </c>
      <c r="I179" s="214" t="s">
        <v>6052</v>
      </c>
      <c r="J179" s="214" t="s">
        <v>6053</v>
      </c>
      <c r="K179" s="214" t="s">
        <v>5589</v>
      </c>
      <c r="L179" s="216">
        <v>39611</v>
      </c>
      <c r="M179" s="217">
        <v>304.63</v>
      </c>
      <c r="N179" s="217">
        <v>304.63</v>
      </c>
    </row>
    <row r="180" spans="1:14" ht="23.25" thickBot="1">
      <c r="A180" s="214" t="s">
        <v>5583</v>
      </c>
      <c r="B180" s="214" t="s">
        <v>5584</v>
      </c>
      <c r="C180" s="214" t="s">
        <v>5869</v>
      </c>
      <c r="D180" s="214" t="s">
        <v>5870</v>
      </c>
      <c r="E180" s="214" t="s">
        <v>5778</v>
      </c>
      <c r="F180" s="216">
        <v>39638</v>
      </c>
      <c r="G180" s="214" t="s">
        <v>5605</v>
      </c>
      <c r="H180" s="214" t="s">
        <v>6054</v>
      </c>
      <c r="I180" s="214" t="s">
        <v>6055</v>
      </c>
      <c r="J180" s="214" t="s">
        <v>6056</v>
      </c>
      <c r="K180" s="214" t="s">
        <v>5589</v>
      </c>
      <c r="L180" s="216">
        <v>39638</v>
      </c>
      <c r="M180" s="217">
        <v>1945.13</v>
      </c>
      <c r="N180" s="217">
        <v>1945.13</v>
      </c>
    </row>
    <row r="181" spans="1:14" ht="23.25" thickBot="1">
      <c r="A181" s="214" t="s">
        <v>5583</v>
      </c>
      <c r="B181" s="214" t="s">
        <v>5584</v>
      </c>
      <c r="C181" s="214" t="s">
        <v>5869</v>
      </c>
      <c r="D181" s="214" t="s">
        <v>5870</v>
      </c>
      <c r="E181" s="214" t="s">
        <v>5778</v>
      </c>
      <c r="F181" s="216">
        <v>39664</v>
      </c>
      <c r="G181" s="214" t="s">
        <v>5605</v>
      </c>
      <c r="H181" s="214" t="s">
        <v>6057</v>
      </c>
      <c r="I181" s="214" t="s">
        <v>6058</v>
      </c>
      <c r="J181" s="214" t="s">
        <v>6059</v>
      </c>
      <c r="K181" s="214" t="s">
        <v>5589</v>
      </c>
      <c r="L181" s="216">
        <v>39664</v>
      </c>
      <c r="M181" s="217">
        <v>186.02</v>
      </c>
      <c r="N181" s="217">
        <v>186.02</v>
      </c>
    </row>
    <row r="182" spans="1:14" ht="23.25" thickBot="1">
      <c r="A182" s="214" t="s">
        <v>5583</v>
      </c>
      <c r="B182" s="214" t="s">
        <v>5584</v>
      </c>
      <c r="C182" s="214" t="s">
        <v>5869</v>
      </c>
      <c r="D182" s="214" t="s">
        <v>5870</v>
      </c>
      <c r="E182" s="214" t="s">
        <v>5778</v>
      </c>
      <c r="F182" s="216">
        <v>39664</v>
      </c>
      <c r="G182" s="214" t="s">
        <v>5605</v>
      </c>
      <c r="H182" s="214" t="s">
        <v>6060</v>
      </c>
      <c r="I182" s="214" t="s">
        <v>6061</v>
      </c>
      <c r="J182" s="214" t="s">
        <v>6062</v>
      </c>
      <c r="K182" s="214" t="s">
        <v>5589</v>
      </c>
      <c r="L182" s="216">
        <v>39664</v>
      </c>
      <c r="M182" s="217">
        <v>228.43</v>
      </c>
      <c r="N182" s="217">
        <v>228.43</v>
      </c>
    </row>
    <row r="183" spans="1:14" ht="23.25" thickBot="1">
      <c r="A183" s="214" t="s">
        <v>5583</v>
      </c>
      <c r="B183" s="214" t="s">
        <v>5584</v>
      </c>
      <c r="C183" s="214" t="s">
        <v>5869</v>
      </c>
      <c r="D183" s="214" t="s">
        <v>5870</v>
      </c>
      <c r="E183" s="214" t="s">
        <v>5778</v>
      </c>
      <c r="F183" s="216">
        <v>39664</v>
      </c>
      <c r="G183" s="214" t="s">
        <v>5605</v>
      </c>
      <c r="H183" s="214" t="s">
        <v>6063</v>
      </c>
      <c r="I183" s="214" t="s">
        <v>6064</v>
      </c>
      <c r="J183" s="214" t="s">
        <v>6065</v>
      </c>
      <c r="K183" s="214" t="s">
        <v>5589</v>
      </c>
      <c r="L183" s="216">
        <v>39664</v>
      </c>
      <c r="M183" s="217">
        <v>363.7</v>
      </c>
      <c r="N183" s="217">
        <v>363.7</v>
      </c>
    </row>
    <row r="184" spans="1:14" ht="23.25" thickBot="1">
      <c r="A184" s="214" t="s">
        <v>5583</v>
      </c>
      <c r="B184" s="214" t="s">
        <v>5584</v>
      </c>
      <c r="C184" s="214" t="s">
        <v>5869</v>
      </c>
      <c r="D184" s="214" t="s">
        <v>5870</v>
      </c>
      <c r="E184" s="214" t="s">
        <v>5778</v>
      </c>
      <c r="F184" s="216">
        <v>39664</v>
      </c>
      <c r="G184" s="214" t="s">
        <v>5605</v>
      </c>
      <c r="H184" s="214" t="s">
        <v>6066</v>
      </c>
      <c r="I184" s="214" t="s">
        <v>6067</v>
      </c>
      <c r="J184" s="214" t="s">
        <v>6068</v>
      </c>
      <c r="K184" s="214" t="s">
        <v>5589</v>
      </c>
      <c r="L184" s="216">
        <v>39664</v>
      </c>
      <c r="M184" s="217">
        <v>282.89</v>
      </c>
      <c r="N184" s="217">
        <v>282.89</v>
      </c>
    </row>
    <row r="185" spans="1:14" ht="23.25" thickBot="1">
      <c r="A185" s="214" t="s">
        <v>5583</v>
      </c>
      <c r="B185" s="214" t="s">
        <v>5584</v>
      </c>
      <c r="C185" s="214" t="s">
        <v>5869</v>
      </c>
      <c r="D185" s="214" t="s">
        <v>5870</v>
      </c>
      <c r="E185" s="214" t="s">
        <v>5778</v>
      </c>
      <c r="F185" s="216">
        <v>39694</v>
      </c>
      <c r="G185" s="214" t="s">
        <v>5605</v>
      </c>
      <c r="H185" s="214" t="s">
        <v>6069</v>
      </c>
      <c r="I185" s="214" t="s">
        <v>6070</v>
      </c>
      <c r="J185" s="214" t="s">
        <v>6071</v>
      </c>
      <c r="K185" s="214" t="s">
        <v>5589</v>
      </c>
      <c r="L185" s="216">
        <v>39694</v>
      </c>
      <c r="M185" s="217">
        <v>380.46</v>
      </c>
      <c r="N185" s="217">
        <v>380.46</v>
      </c>
    </row>
    <row r="186" spans="1:14" ht="23.25" thickBot="1">
      <c r="A186" s="214" t="s">
        <v>5583</v>
      </c>
      <c r="B186" s="214" t="s">
        <v>5584</v>
      </c>
      <c r="C186" s="214" t="s">
        <v>5869</v>
      </c>
      <c r="D186" s="214" t="s">
        <v>5870</v>
      </c>
      <c r="E186" s="214" t="s">
        <v>5778</v>
      </c>
      <c r="F186" s="216">
        <v>39694</v>
      </c>
      <c r="G186" s="214" t="s">
        <v>5605</v>
      </c>
      <c r="H186" s="214" t="s">
        <v>6072</v>
      </c>
      <c r="I186" s="214" t="s">
        <v>6073</v>
      </c>
      <c r="J186" s="214" t="s">
        <v>6074</v>
      </c>
      <c r="K186" s="214" t="s">
        <v>5589</v>
      </c>
      <c r="L186" s="216">
        <v>39694</v>
      </c>
      <c r="M186" s="217">
        <v>356.76</v>
      </c>
      <c r="N186" s="217">
        <v>356.76</v>
      </c>
    </row>
    <row r="187" spans="1:14" ht="23.25" thickBot="1">
      <c r="A187" s="214" t="s">
        <v>5583</v>
      </c>
      <c r="B187" s="214" t="s">
        <v>5584</v>
      </c>
      <c r="C187" s="214" t="s">
        <v>5869</v>
      </c>
      <c r="D187" s="214" t="s">
        <v>5870</v>
      </c>
      <c r="E187" s="214" t="s">
        <v>5778</v>
      </c>
      <c r="F187" s="216">
        <v>39694</v>
      </c>
      <c r="G187" s="214" t="s">
        <v>5605</v>
      </c>
      <c r="H187" s="214" t="s">
        <v>6075</v>
      </c>
      <c r="I187" s="214" t="s">
        <v>6076</v>
      </c>
      <c r="J187" s="214" t="s">
        <v>6077</v>
      </c>
      <c r="K187" s="214" t="s">
        <v>5589</v>
      </c>
      <c r="L187" s="216">
        <v>39694</v>
      </c>
      <c r="M187" s="217">
        <v>234.28</v>
      </c>
      <c r="N187" s="217">
        <v>234.28</v>
      </c>
    </row>
    <row r="188" spans="1:14" ht="23.25" thickBot="1">
      <c r="A188" s="214" t="s">
        <v>5583</v>
      </c>
      <c r="B188" s="214" t="s">
        <v>5584</v>
      </c>
      <c r="C188" s="214" t="s">
        <v>5869</v>
      </c>
      <c r="D188" s="214" t="s">
        <v>5870</v>
      </c>
      <c r="E188" s="214" t="s">
        <v>5778</v>
      </c>
      <c r="F188" s="216">
        <v>39694</v>
      </c>
      <c r="G188" s="214" t="s">
        <v>5605</v>
      </c>
      <c r="H188" s="214" t="s">
        <v>6078</v>
      </c>
      <c r="I188" s="214" t="s">
        <v>6079</v>
      </c>
      <c r="J188" s="214" t="s">
        <v>6080</v>
      </c>
      <c r="K188" s="214" t="s">
        <v>5589</v>
      </c>
      <c r="L188" s="216">
        <v>39694</v>
      </c>
      <c r="M188" s="217">
        <v>242.24</v>
      </c>
      <c r="N188" s="217">
        <v>242.24</v>
      </c>
    </row>
    <row r="189" spans="1:14" ht="23.25" thickBot="1">
      <c r="A189" s="214" t="s">
        <v>5583</v>
      </c>
      <c r="B189" s="214" t="s">
        <v>5584</v>
      </c>
      <c r="C189" s="214" t="s">
        <v>5869</v>
      </c>
      <c r="D189" s="214" t="s">
        <v>5870</v>
      </c>
      <c r="E189" s="214" t="s">
        <v>5778</v>
      </c>
      <c r="F189" s="216">
        <v>39694</v>
      </c>
      <c r="G189" s="214" t="s">
        <v>5605</v>
      </c>
      <c r="H189" s="214" t="s">
        <v>6081</v>
      </c>
      <c r="I189" s="214" t="s">
        <v>6082</v>
      </c>
      <c r="J189" s="214" t="s">
        <v>6083</v>
      </c>
      <c r="K189" s="214" t="s">
        <v>5589</v>
      </c>
      <c r="L189" s="216">
        <v>39694</v>
      </c>
      <c r="M189" s="217">
        <v>295.57</v>
      </c>
      <c r="N189" s="217">
        <v>295.57</v>
      </c>
    </row>
    <row r="190" spans="1:14" ht="23.25" thickBot="1">
      <c r="A190" s="214" t="s">
        <v>5583</v>
      </c>
      <c r="B190" s="214" t="s">
        <v>5584</v>
      </c>
      <c r="C190" s="214" t="s">
        <v>5869</v>
      </c>
      <c r="D190" s="214" t="s">
        <v>5870</v>
      </c>
      <c r="E190" s="214" t="s">
        <v>5778</v>
      </c>
      <c r="F190" s="216">
        <v>39694</v>
      </c>
      <c r="G190" s="214" t="s">
        <v>5605</v>
      </c>
      <c r="H190" s="214" t="s">
        <v>6084</v>
      </c>
      <c r="I190" s="214" t="s">
        <v>6085</v>
      </c>
      <c r="J190" s="214" t="s">
        <v>6086</v>
      </c>
      <c r="K190" s="214" t="s">
        <v>5589</v>
      </c>
      <c r="L190" s="216">
        <v>39694</v>
      </c>
      <c r="M190" s="217">
        <v>272.87</v>
      </c>
      <c r="N190" s="217">
        <v>272.87</v>
      </c>
    </row>
    <row r="191" spans="1:14" ht="23.25" thickBot="1">
      <c r="A191" s="214" t="s">
        <v>5583</v>
      </c>
      <c r="B191" s="214" t="s">
        <v>5584</v>
      </c>
      <c r="C191" s="214" t="s">
        <v>5869</v>
      </c>
      <c r="D191" s="214" t="s">
        <v>5870</v>
      </c>
      <c r="E191" s="214" t="s">
        <v>5778</v>
      </c>
      <c r="F191" s="216">
        <v>39694</v>
      </c>
      <c r="G191" s="214" t="s">
        <v>5605</v>
      </c>
      <c r="H191" s="214" t="s">
        <v>6087</v>
      </c>
      <c r="I191" s="214" t="s">
        <v>6088</v>
      </c>
      <c r="J191" s="214" t="s">
        <v>6089</v>
      </c>
      <c r="K191" s="214" t="s">
        <v>5589</v>
      </c>
      <c r="L191" s="216">
        <v>39694</v>
      </c>
      <c r="M191" s="217">
        <v>241.43</v>
      </c>
      <c r="N191" s="217">
        <v>241.43</v>
      </c>
    </row>
    <row r="192" spans="1:14" ht="23.25" thickBot="1">
      <c r="A192" s="214" t="s">
        <v>5583</v>
      </c>
      <c r="B192" s="214" t="s">
        <v>5584</v>
      </c>
      <c r="C192" s="214" t="s">
        <v>5869</v>
      </c>
      <c r="D192" s="214" t="s">
        <v>5870</v>
      </c>
      <c r="E192" s="214" t="s">
        <v>5778</v>
      </c>
      <c r="F192" s="216">
        <v>39737</v>
      </c>
      <c r="G192" s="214" t="s">
        <v>5605</v>
      </c>
      <c r="H192" s="214" t="s">
        <v>6090</v>
      </c>
      <c r="I192" s="214" t="s">
        <v>6091</v>
      </c>
      <c r="J192" s="214" t="s">
        <v>6092</v>
      </c>
      <c r="K192" s="214" t="s">
        <v>5589</v>
      </c>
      <c r="L192" s="216">
        <v>39737</v>
      </c>
      <c r="M192" s="217">
        <v>311.5</v>
      </c>
      <c r="N192" s="217">
        <v>311.5</v>
      </c>
    </row>
    <row r="193" spans="1:14" ht="23.25" thickBot="1">
      <c r="A193" s="214" t="s">
        <v>5583</v>
      </c>
      <c r="B193" s="214" t="s">
        <v>5584</v>
      </c>
      <c r="C193" s="214" t="s">
        <v>5869</v>
      </c>
      <c r="D193" s="214" t="s">
        <v>5870</v>
      </c>
      <c r="E193" s="214" t="s">
        <v>5778</v>
      </c>
      <c r="F193" s="216">
        <v>39737</v>
      </c>
      <c r="G193" s="214" t="s">
        <v>5605</v>
      </c>
      <c r="H193" s="214" t="s">
        <v>6093</v>
      </c>
      <c r="I193" s="214" t="s">
        <v>6094</v>
      </c>
      <c r="J193" s="214" t="s">
        <v>6095</v>
      </c>
      <c r="K193" s="214" t="s">
        <v>5589</v>
      </c>
      <c r="L193" s="216">
        <v>39737</v>
      </c>
      <c r="M193" s="217">
        <v>240.14</v>
      </c>
      <c r="N193" s="217">
        <v>240.14</v>
      </c>
    </row>
    <row r="194" spans="1:14" ht="23.25" thickBot="1">
      <c r="A194" s="214" t="s">
        <v>5583</v>
      </c>
      <c r="B194" s="214" t="s">
        <v>5584</v>
      </c>
      <c r="C194" s="214" t="s">
        <v>5869</v>
      </c>
      <c r="D194" s="214" t="s">
        <v>5870</v>
      </c>
      <c r="E194" s="214" t="s">
        <v>5778</v>
      </c>
      <c r="F194" s="216">
        <v>39737</v>
      </c>
      <c r="G194" s="214" t="s">
        <v>5605</v>
      </c>
      <c r="H194" s="214" t="s">
        <v>6096</v>
      </c>
      <c r="I194" s="214" t="s">
        <v>6097</v>
      </c>
      <c r="J194" s="214" t="s">
        <v>6098</v>
      </c>
      <c r="K194" s="214" t="s">
        <v>5589</v>
      </c>
      <c r="L194" s="216">
        <v>39737</v>
      </c>
      <c r="M194" s="217">
        <v>203.06</v>
      </c>
      <c r="N194" s="217">
        <v>203.06</v>
      </c>
    </row>
    <row r="195" spans="1:14" ht="23.25" thickBot="1">
      <c r="A195" s="214" t="s">
        <v>5583</v>
      </c>
      <c r="B195" s="214" t="s">
        <v>5584</v>
      </c>
      <c r="C195" s="214" t="s">
        <v>5869</v>
      </c>
      <c r="D195" s="214" t="s">
        <v>5870</v>
      </c>
      <c r="E195" s="214" t="s">
        <v>5778</v>
      </c>
      <c r="F195" s="216">
        <v>39737</v>
      </c>
      <c r="G195" s="214" t="s">
        <v>5605</v>
      </c>
      <c r="H195" s="214" t="s">
        <v>6099</v>
      </c>
      <c r="I195" s="214" t="s">
        <v>6100</v>
      </c>
      <c r="J195" s="214" t="s">
        <v>6101</v>
      </c>
      <c r="K195" s="214" t="s">
        <v>5589</v>
      </c>
      <c r="L195" s="216">
        <v>39737</v>
      </c>
      <c r="M195" s="217">
        <v>253.26</v>
      </c>
      <c r="N195" s="217">
        <v>253.26</v>
      </c>
    </row>
    <row r="196" spans="1:14" ht="23.25" thickBot="1">
      <c r="A196" s="214" t="s">
        <v>5583</v>
      </c>
      <c r="B196" s="214" t="s">
        <v>5584</v>
      </c>
      <c r="C196" s="214" t="s">
        <v>5869</v>
      </c>
      <c r="D196" s="214" t="s">
        <v>5870</v>
      </c>
      <c r="E196" s="214" t="s">
        <v>5778</v>
      </c>
      <c r="F196" s="216">
        <v>39737</v>
      </c>
      <c r="G196" s="214" t="s">
        <v>5605</v>
      </c>
      <c r="H196" s="214" t="s">
        <v>6102</v>
      </c>
      <c r="I196" s="214" t="s">
        <v>6103</v>
      </c>
      <c r="J196" s="214" t="s">
        <v>6104</v>
      </c>
      <c r="K196" s="214" t="s">
        <v>5589</v>
      </c>
      <c r="L196" s="216">
        <v>39737</v>
      </c>
      <c r="M196" s="217">
        <v>171.52</v>
      </c>
      <c r="N196" s="217">
        <v>171.52</v>
      </c>
    </row>
    <row r="197" spans="1:14" ht="23.25" thickBot="1">
      <c r="A197" s="214" t="s">
        <v>5583</v>
      </c>
      <c r="B197" s="214" t="s">
        <v>5584</v>
      </c>
      <c r="C197" s="214" t="s">
        <v>5869</v>
      </c>
      <c r="D197" s="214" t="s">
        <v>5870</v>
      </c>
      <c r="E197" s="214" t="s">
        <v>5778</v>
      </c>
      <c r="F197" s="216">
        <v>39737</v>
      </c>
      <c r="G197" s="214" t="s">
        <v>5605</v>
      </c>
      <c r="H197" s="214" t="s">
        <v>6105</v>
      </c>
      <c r="I197" s="214" t="s">
        <v>6106</v>
      </c>
      <c r="J197" s="214" t="s">
        <v>6107</v>
      </c>
      <c r="K197" s="214" t="s">
        <v>5589</v>
      </c>
      <c r="L197" s="216">
        <v>39737</v>
      </c>
      <c r="M197" s="217">
        <v>228.6</v>
      </c>
      <c r="N197" s="217">
        <v>228.6</v>
      </c>
    </row>
    <row r="198" spans="1:14" ht="23.25" thickBot="1">
      <c r="A198" s="214" t="s">
        <v>5583</v>
      </c>
      <c r="B198" s="214" t="s">
        <v>5584</v>
      </c>
      <c r="C198" s="214" t="s">
        <v>5869</v>
      </c>
      <c r="D198" s="214" t="s">
        <v>5870</v>
      </c>
      <c r="E198" s="214" t="s">
        <v>5778</v>
      </c>
      <c r="F198" s="216">
        <v>39737</v>
      </c>
      <c r="G198" s="214" t="s">
        <v>5605</v>
      </c>
      <c r="H198" s="214" t="s">
        <v>6108</v>
      </c>
      <c r="I198" s="214" t="s">
        <v>6109</v>
      </c>
      <c r="J198" s="214" t="s">
        <v>6110</v>
      </c>
      <c r="K198" s="214" t="s">
        <v>5589</v>
      </c>
      <c r="L198" s="216">
        <v>39737</v>
      </c>
      <c r="M198" s="217">
        <v>224.33</v>
      </c>
      <c r="N198" s="217">
        <v>224.33</v>
      </c>
    </row>
    <row r="199" spans="1:14" ht="23.25" thickBot="1">
      <c r="A199" s="214" t="s">
        <v>5583</v>
      </c>
      <c r="B199" s="214" t="s">
        <v>5584</v>
      </c>
      <c r="C199" s="214" t="s">
        <v>5869</v>
      </c>
      <c r="D199" s="214" t="s">
        <v>5870</v>
      </c>
      <c r="E199" s="214" t="s">
        <v>5778</v>
      </c>
      <c r="F199" s="216">
        <v>39737</v>
      </c>
      <c r="G199" s="214" t="s">
        <v>5605</v>
      </c>
      <c r="H199" s="214" t="s">
        <v>6111</v>
      </c>
      <c r="I199" s="214" t="s">
        <v>6112</v>
      </c>
      <c r="J199" s="214" t="s">
        <v>6113</v>
      </c>
      <c r="K199" s="214" t="s">
        <v>5589</v>
      </c>
      <c r="L199" s="216">
        <v>39737</v>
      </c>
      <c r="M199" s="217">
        <v>220.71</v>
      </c>
      <c r="N199" s="217">
        <v>220.71</v>
      </c>
    </row>
    <row r="200" spans="1:14" ht="23.25" thickBot="1">
      <c r="A200" s="214" t="s">
        <v>5583</v>
      </c>
      <c r="B200" s="214" t="s">
        <v>5584</v>
      </c>
      <c r="C200" s="214" t="s">
        <v>5869</v>
      </c>
      <c r="D200" s="214" t="s">
        <v>5870</v>
      </c>
      <c r="E200" s="214" t="s">
        <v>5778</v>
      </c>
      <c r="F200" s="216">
        <v>39759</v>
      </c>
      <c r="G200" s="214" t="s">
        <v>5605</v>
      </c>
      <c r="H200" s="214" t="s">
        <v>6114</v>
      </c>
      <c r="I200" s="214" t="s">
        <v>6115</v>
      </c>
      <c r="J200" s="214" t="s">
        <v>6116</v>
      </c>
      <c r="K200" s="214" t="s">
        <v>5589</v>
      </c>
      <c r="L200" s="216">
        <v>39759</v>
      </c>
      <c r="M200" s="217">
        <v>1706.65</v>
      </c>
      <c r="N200" s="217">
        <v>1706.65</v>
      </c>
    </row>
    <row r="201" spans="1:14" ht="23.25" thickBot="1">
      <c r="A201" s="214" t="s">
        <v>5583</v>
      </c>
      <c r="B201" s="214" t="s">
        <v>5584</v>
      </c>
      <c r="C201" s="214" t="s">
        <v>5869</v>
      </c>
      <c r="D201" s="214" t="s">
        <v>5870</v>
      </c>
      <c r="E201" s="214" t="s">
        <v>5778</v>
      </c>
      <c r="F201" s="216">
        <v>39786</v>
      </c>
      <c r="G201" s="214" t="s">
        <v>5605</v>
      </c>
      <c r="H201" s="214" t="s">
        <v>6117</v>
      </c>
      <c r="I201" s="214" t="s">
        <v>6118</v>
      </c>
      <c r="J201" s="214" t="s">
        <v>6119</v>
      </c>
      <c r="K201" s="214" t="s">
        <v>6120</v>
      </c>
      <c r="L201" s="216">
        <v>39786</v>
      </c>
      <c r="M201" s="217">
        <v>1746.64</v>
      </c>
      <c r="N201" s="217">
        <v>2183.3000000000002</v>
      </c>
    </row>
    <row r="202" spans="1:14" ht="23.25" thickBot="1">
      <c r="A202" s="214" t="s">
        <v>5583</v>
      </c>
      <c r="B202" s="214" t="s">
        <v>5584</v>
      </c>
      <c r="C202" s="214" t="s">
        <v>5869</v>
      </c>
      <c r="D202" s="214" t="s">
        <v>5870</v>
      </c>
      <c r="E202" s="214" t="s">
        <v>5778</v>
      </c>
      <c r="F202" s="216">
        <v>39812</v>
      </c>
      <c r="G202" s="214" t="s">
        <v>5605</v>
      </c>
      <c r="H202" s="214" t="s">
        <v>6121</v>
      </c>
      <c r="I202" s="214" t="s">
        <v>6122</v>
      </c>
      <c r="J202" s="214" t="s">
        <v>6123</v>
      </c>
      <c r="K202" s="214" t="s">
        <v>6124</v>
      </c>
      <c r="L202" s="216">
        <v>39812</v>
      </c>
      <c r="M202" s="217">
        <v>149.4</v>
      </c>
      <c r="N202" s="217">
        <v>186.75</v>
      </c>
    </row>
    <row r="203" spans="1:14" ht="23.25" thickBot="1">
      <c r="A203" s="214" t="s">
        <v>5583</v>
      </c>
      <c r="B203" s="214" t="s">
        <v>5584</v>
      </c>
      <c r="C203" s="214" t="s">
        <v>5869</v>
      </c>
      <c r="D203" s="214" t="s">
        <v>5870</v>
      </c>
      <c r="E203" s="214" t="s">
        <v>5778</v>
      </c>
      <c r="F203" s="216">
        <v>39812</v>
      </c>
      <c r="G203" s="214" t="s">
        <v>5605</v>
      </c>
      <c r="H203" s="214" t="s">
        <v>6125</v>
      </c>
      <c r="I203" s="214" t="s">
        <v>6126</v>
      </c>
      <c r="J203" s="214" t="s">
        <v>6127</v>
      </c>
      <c r="K203" s="214" t="s">
        <v>6124</v>
      </c>
      <c r="L203" s="216">
        <v>39812</v>
      </c>
      <c r="M203" s="217">
        <v>216.63</v>
      </c>
      <c r="N203" s="217">
        <v>270.79000000000002</v>
      </c>
    </row>
    <row r="204" spans="1:14" ht="23.25" thickBot="1">
      <c r="A204" s="214" t="s">
        <v>5583</v>
      </c>
      <c r="B204" s="214" t="s">
        <v>5584</v>
      </c>
      <c r="C204" s="214" t="s">
        <v>5869</v>
      </c>
      <c r="D204" s="214" t="s">
        <v>5870</v>
      </c>
      <c r="E204" s="214" t="s">
        <v>5778</v>
      </c>
      <c r="F204" s="216">
        <v>39812</v>
      </c>
      <c r="G204" s="214" t="s">
        <v>5605</v>
      </c>
      <c r="H204" s="214" t="s">
        <v>6128</v>
      </c>
      <c r="I204" s="214" t="s">
        <v>6129</v>
      </c>
      <c r="J204" s="214" t="s">
        <v>6130</v>
      </c>
      <c r="K204" s="214" t="s">
        <v>6124</v>
      </c>
      <c r="L204" s="216">
        <v>39812</v>
      </c>
      <c r="M204" s="217">
        <v>139.22999999999999</v>
      </c>
      <c r="N204" s="217">
        <v>174.04</v>
      </c>
    </row>
    <row r="205" spans="1:14" ht="23.25" thickBot="1">
      <c r="A205" s="214" t="s">
        <v>5583</v>
      </c>
      <c r="B205" s="214" t="s">
        <v>5584</v>
      </c>
      <c r="C205" s="214" t="s">
        <v>5869</v>
      </c>
      <c r="D205" s="214" t="s">
        <v>5870</v>
      </c>
      <c r="E205" s="214" t="s">
        <v>5778</v>
      </c>
      <c r="F205" s="216">
        <v>39812</v>
      </c>
      <c r="G205" s="214" t="s">
        <v>5605</v>
      </c>
      <c r="H205" s="214" t="s">
        <v>6131</v>
      </c>
      <c r="I205" s="214" t="s">
        <v>6132</v>
      </c>
      <c r="J205" s="214" t="s">
        <v>6133</v>
      </c>
      <c r="K205" s="214" t="s">
        <v>6124</v>
      </c>
      <c r="L205" s="216">
        <v>39812</v>
      </c>
      <c r="M205" s="217">
        <v>167.13</v>
      </c>
      <c r="N205" s="217">
        <v>208.91</v>
      </c>
    </row>
    <row r="206" spans="1:14" ht="23.25" thickBot="1">
      <c r="A206" s="214" t="s">
        <v>5583</v>
      </c>
      <c r="B206" s="214" t="s">
        <v>5584</v>
      </c>
      <c r="C206" s="214" t="s">
        <v>5869</v>
      </c>
      <c r="D206" s="214" t="s">
        <v>5870</v>
      </c>
      <c r="E206" s="214" t="s">
        <v>5778</v>
      </c>
      <c r="F206" s="216">
        <v>39812</v>
      </c>
      <c r="G206" s="214" t="s">
        <v>5605</v>
      </c>
      <c r="H206" s="214" t="s">
        <v>6134</v>
      </c>
      <c r="I206" s="214" t="s">
        <v>6135</v>
      </c>
      <c r="J206" s="214" t="s">
        <v>6136</v>
      </c>
      <c r="K206" s="214" t="s">
        <v>6124</v>
      </c>
      <c r="L206" s="216">
        <v>39812</v>
      </c>
      <c r="M206" s="217">
        <v>159.44</v>
      </c>
      <c r="N206" s="217">
        <v>199.3</v>
      </c>
    </row>
    <row r="207" spans="1:14" ht="23.25" thickBot="1">
      <c r="A207" s="214" t="s">
        <v>5583</v>
      </c>
      <c r="B207" s="214" t="s">
        <v>5584</v>
      </c>
      <c r="C207" s="214" t="s">
        <v>5869</v>
      </c>
      <c r="D207" s="214" t="s">
        <v>5870</v>
      </c>
      <c r="E207" s="214" t="s">
        <v>5778</v>
      </c>
      <c r="F207" s="216">
        <v>39812</v>
      </c>
      <c r="G207" s="214" t="s">
        <v>5605</v>
      </c>
      <c r="H207" s="214" t="s">
        <v>6137</v>
      </c>
      <c r="I207" s="214" t="s">
        <v>6138</v>
      </c>
      <c r="J207" s="214" t="s">
        <v>6139</v>
      </c>
      <c r="K207" s="214" t="s">
        <v>6124</v>
      </c>
      <c r="L207" s="216">
        <v>39812</v>
      </c>
      <c r="M207" s="217">
        <v>191.51</v>
      </c>
      <c r="N207" s="217">
        <v>239.39</v>
      </c>
    </row>
    <row r="208" spans="1:14" ht="23.25" thickBot="1">
      <c r="A208" s="214" t="s">
        <v>5583</v>
      </c>
      <c r="B208" s="214" t="s">
        <v>5584</v>
      </c>
      <c r="C208" s="214" t="s">
        <v>6140</v>
      </c>
      <c r="D208" s="214" t="s">
        <v>6141</v>
      </c>
      <c r="E208" s="214" t="s">
        <v>5778</v>
      </c>
      <c r="F208" s="216">
        <v>39477</v>
      </c>
      <c r="G208" s="214" t="s">
        <v>5605</v>
      </c>
      <c r="H208" s="214" t="s">
        <v>6142</v>
      </c>
      <c r="I208" s="214" t="s">
        <v>6143</v>
      </c>
      <c r="J208" s="214" t="s">
        <v>6144</v>
      </c>
      <c r="K208" s="214" t="s">
        <v>5589</v>
      </c>
      <c r="L208" s="216">
        <v>39477</v>
      </c>
      <c r="M208" s="217">
        <v>218.5</v>
      </c>
      <c r="N208" s="217">
        <v>218.5</v>
      </c>
    </row>
    <row r="209" spans="1:14" ht="23.25" thickBot="1">
      <c r="A209" s="214" t="s">
        <v>5583</v>
      </c>
      <c r="B209" s="214" t="s">
        <v>5584</v>
      </c>
      <c r="C209" s="214" t="s">
        <v>6140</v>
      </c>
      <c r="D209" s="214" t="s">
        <v>6141</v>
      </c>
      <c r="E209" s="214" t="s">
        <v>5778</v>
      </c>
      <c r="F209" s="216">
        <v>39512</v>
      </c>
      <c r="G209" s="214" t="s">
        <v>5605</v>
      </c>
      <c r="H209" s="214" t="s">
        <v>6145</v>
      </c>
      <c r="I209" s="214" t="s">
        <v>6146</v>
      </c>
      <c r="J209" s="214" t="s">
        <v>6147</v>
      </c>
      <c r="K209" s="214" t="s">
        <v>5589</v>
      </c>
      <c r="L209" s="216">
        <v>39512</v>
      </c>
      <c r="M209" s="217">
        <v>308.97000000000003</v>
      </c>
      <c r="N209" s="217">
        <v>308.97000000000003</v>
      </c>
    </row>
    <row r="210" spans="1:14" ht="23.25" thickBot="1">
      <c r="A210" s="214" t="s">
        <v>5583</v>
      </c>
      <c r="B210" s="214" t="s">
        <v>5584</v>
      </c>
      <c r="C210" s="214" t="s">
        <v>6140</v>
      </c>
      <c r="D210" s="214" t="s">
        <v>6141</v>
      </c>
      <c r="E210" s="214" t="s">
        <v>5778</v>
      </c>
      <c r="F210" s="216">
        <v>39512</v>
      </c>
      <c r="G210" s="214" t="s">
        <v>5605</v>
      </c>
      <c r="H210" s="214" t="s">
        <v>6148</v>
      </c>
      <c r="I210" s="214" t="s">
        <v>6149</v>
      </c>
      <c r="J210" s="214" t="s">
        <v>6150</v>
      </c>
      <c r="K210" s="214" t="s">
        <v>5589</v>
      </c>
      <c r="L210" s="216">
        <v>39512</v>
      </c>
      <c r="M210" s="217">
        <v>44.62</v>
      </c>
      <c r="N210" s="217">
        <v>44.62</v>
      </c>
    </row>
    <row r="211" spans="1:14" ht="23.25" thickBot="1">
      <c r="A211" s="214" t="s">
        <v>5583</v>
      </c>
      <c r="B211" s="214" t="s">
        <v>5584</v>
      </c>
      <c r="C211" s="214" t="s">
        <v>6140</v>
      </c>
      <c r="D211" s="214" t="s">
        <v>6141</v>
      </c>
      <c r="E211" s="214" t="s">
        <v>5778</v>
      </c>
      <c r="F211" s="216">
        <v>39548</v>
      </c>
      <c r="G211" s="214" t="s">
        <v>5605</v>
      </c>
      <c r="H211" s="214" t="s">
        <v>6151</v>
      </c>
      <c r="I211" s="214" t="s">
        <v>6152</v>
      </c>
      <c r="J211" s="214" t="s">
        <v>6153</v>
      </c>
      <c r="K211" s="214" t="s">
        <v>5589</v>
      </c>
      <c r="L211" s="216">
        <v>39548</v>
      </c>
      <c r="M211" s="217">
        <v>710.29</v>
      </c>
      <c r="N211" s="217">
        <v>710.29</v>
      </c>
    </row>
    <row r="212" spans="1:14" ht="23.25" thickBot="1">
      <c r="A212" s="214" t="s">
        <v>5583</v>
      </c>
      <c r="B212" s="214" t="s">
        <v>5584</v>
      </c>
      <c r="C212" s="214" t="s">
        <v>6140</v>
      </c>
      <c r="D212" s="214" t="s">
        <v>6141</v>
      </c>
      <c r="E212" s="214" t="s">
        <v>5778</v>
      </c>
      <c r="F212" s="216">
        <v>39570</v>
      </c>
      <c r="G212" s="214" t="s">
        <v>5605</v>
      </c>
      <c r="H212" s="214" t="s">
        <v>6154</v>
      </c>
      <c r="I212" s="214" t="s">
        <v>6155</v>
      </c>
      <c r="J212" s="214" t="s">
        <v>6156</v>
      </c>
      <c r="K212" s="214" t="s">
        <v>5589</v>
      </c>
      <c r="L212" s="216">
        <v>39570</v>
      </c>
      <c r="M212" s="217">
        <v>44.62</v>
      </c>
      <c r="N212" s="217">
        <v>44.62</v>
      </c>
    </row>
    <row r="213" spans="1:14" ht="23.25" thickBot="1">
      <c r="A213" s="214" t="s">
        <v>5583</v>
      </c>
      <c r="B213" s="214" t="s">
        <v>5584</v>
      </c>
      <c r="C213" s="214" t="s">
        <v>6140</v>
      </c>
      <c r="D213" s="214" t="s">
        <v>6141</v>
      </c>
      <c r="E213" s="214" t="s">
        <v>5778</v>
      </c>
      <c r="F213" s="216">
        <v>39570</v>
      </c>
      <c r="G213" s="214" t="s">
        <v>5605</v>
      </c>
      <c r="H213" s="214" t="s">
        <v>6157</v>
      </c>
      <c r="I213" s="214" t="s">
        <v>6155</v>
      </c>
      <c r="J213" s="214" t="s">
        <v>6158</v>
      </c>
      <c r="K213" s="214" t="s">
        <v>5589</v>
      </c>
      <c r="L213" s="216">
        <v>39570</v>
      </c>
      <c r="M213" s="217">
        <v>240.18</v>
      </c>
      <c r="N213" s="217">
        <v>240.18</v>
      </c>
    </row>
    <row r="214" spans="1:14" ht="23.25" thickBot="1">
      <c r="A214" s="214" t="s">
        <v>5583</v>
      </c>
      <c r="B214" s="214" t="s">
        <v>5584</v>
      </c>
      <c r="C214" s="214" t="s">
        <v>6140</v>
      </c>
      <c r="D214" s="214" t="s">
        <v>6141</v>
      </c>
      <c r="E214" s="214" t="s">
        <v>5778</v>
      </c>
      <c r="F214" s="216">
        <v>39597</v>
      </c>
      <c r="G214" s="214" t="s">
        <v>5605</v>
      </c>
      <c r="H214" s="214" t="s">
        <v>6159</v>
      </c>
      <c r="I214" s="214" t="s">
        <v>6160</v>
      </c>
      <c r="J214" s="214" t="s">
        <v>6161</v>
      </c>
      <c r="K214" s="214" t="s">
        <v>5589</v>
      </c>
      <c r="L214" s="216">
        <v>39597</v>
      </c>
      <c r="M214" s="217">
        <v>251.37</v>
      </c>
      <c r="N214" s="217">
        <v>251.37</v>
      </c>
    </row>
    <row r="215" spans="1:14" ht="23.25" thickBot="1">
      <c r="A215" s="214" t="s">
        <v>5583</v>
      </c>
      <c r="B215" s="214" t="s">
        <v>5584</v>
      </c>
      <c r="C215" s="214" t="s">
        <v>6140</v>
      </c>
      <c r="D215" s="214" t="s">
        <v>6141</v>
      </c>
      <c r="E215" s="214" t="s">
        <v>5778</v>
      </c>
      <c r="F215" s="216">
        <v>39597</v>
      </c>
      <c r="G215" s="214" t="s">
        <v>5605</v>
      </c>
      <c r="H215" s="214" t="s">
        <v>6162</v>
      </c>
      <c r="I215" s="214" t="s">
        <v>6163</v>
      </c>
      <c r="J215" s="214" t="s">
        <v>6164</v>
      </c>
      <c r="K215" s="214" t="s">
        <v>5589</v>
      </c>
      <c r="L215" s="216">
        <v>39597</v>
      </c>
      <c r="M215" s="217">
        <v>44.62</v>
      </c>
      <c r="N215" s="217">
        <v>44.62</v>
      </c>
    </row>
    <row r="216" spans="1:14" ht="23.25" thickBot="1">
      <c r="A216" s="214" t="s">
        <v>5583</v>
      </c>
      <c r="B216" s="214" t="s">
        <v>5584</v>
      </c>
      <c r="C216" s="214" t="s">
        <v>6140</v>
      </c>
      <c r="D216" s="214" t="s">
        <v>6141</v>
      </c>
      <c r="E216" s="214" t="s">
        <v>5778</v>
      </c>
      <c r="F216" s="216">
        <v>39597</v>
      </c>
      <c r="G216" s="214" t="s">
        <v>5605</v>
      </c>
      <c r="H216" s="214" t="s">
        <v>6165</v>
      </c>
      <c r="I216" s="214" t="s">
        <v>6166</v>
      </c>
      <c r="J216" s="214" t="s">
        <v>6167</v>
      </c>
      <c r="K216" s="214" t="s">
        <v>5589</v>
      </c>
      <c r="L216" s="216">
        <v>39597</v>
      </c>
      <c r="M216" s="217">
        <v>44.62</v>
      </c>
      <c r="N216" s="217">
        <v>44.62</v>
      </c>
    </row>
    <row r="217" spans="1:14" ht="23.25" thickBot="1">
      <c r="A217" s="214" t="s">
        <v>5583</v>
      </c>
      <c r="B217" s="214" t="s">
        <v>5584</v>
      </c>
      <c r="C217" s="214" t="s">
        <v>6140</v>
      </c>
      <c r="D217" s="214" t="s">
        <v>6141</v>
      </c>
      <c r="E217" s="214" t="s">
        <v>5778</v>
      </c>
      <c r="F217" s="216">
        <v>39597</v>
      </c>
      <c r="G217" s="214" t="s">
        <v>5605</v>
      </c>
      <c r="H217" s="214" t="s">
        <v>6168</v>
      </c>
      <c r="I217" s="214" t="s">
        <v>6169</v>
      </c>
      <c r="J217" s="214" t="s">
        <v>6170</v>
      </c>
      <c r="K217" s="214" t="s">
        <v>5589</v>
      </c>
      <c r="L217" s="216">
        <v>39597</v>
      </c>
      <c r="M217" s="217">
        <v>280.95999999999998</v>
      </c>
      <c r="N217" s="217">
        <v>280.95999999999998</v>
      </c>
    </row>
    <row r="218" spans="1:14" ht="23.25" thickBot="1">
      <c r="A218" s="214" t="s">
        <v>5583</v>
      </c>
      <c r="B218" s="214" t="s">
        <v>5584</v>
      </c>
      <c r="C218" s="214" t="s">
        <v>6140</v>
      </c>
      <c r="D218" s="214" t="s">
        <v>6141</v>
      </c>
      <c r="E218" s="214" t="s">
        <v>5778</v>
      </c>
      <c r="F218" s="216">
        <v>39597</v>
      </c>
      <c r="G218" s="214" t="s">
        <v>5605</v>
      </c>
      <c r="H218" s="214" t="s">
        <v>6171</v>
      </c>
      <c r="I218" s="214" t="s">
        <v>6172</v>
      </c>
      <c r="J218" s="214" t="s">
        <v>6173</v>
      </c>
      <c r="K218" s="214" t="s">
        <v>5589</v>
      </c>
      <c r="L218" s="216">
        <v>39597</v>
      </c>
      <c r="M218" s="217">
        <v>44.62</v>
      </c>
      <c r="N218" s="217">
        <v>44.62</v>
      </c>
    </row>
    <row r="219" spans="1:14" ht="23.25" thickBot="1">
      <c r="A219" s="214" t="s">
        <v>5583</v>
      </c>
      <c r="B219" s="214" t="s">
        <v>5584</v>
      </c>
      <c r="C219" s="214" t="s">
        <v>6140</v>
      </c>
      <c r="D219" s="214" t="s">
        <v>6141</v>
      </c>
      <c r="E219" s="214" t="s">
        <v>5778</v>
      </c>
      <c r="F219" s="216">
        <v>39597</v>
      </c>
      <c r="G219" s="214" t="s">
        <v>5605</v>
      </c>
      <c r="H219" s="214" t="s">
        <v>6174</v>
      </c>
      <c r="I219" s="214" t="s">
        <v>6175</v>
      </c>
      <c r="J219" s="214" t="s">
        <v>6176</v>
      </c>
      <c r="K219" s="214" t="s">
        <v>5589</v>
      </c>
      <c r="L219" s="216">
        <v>39597</v>
      </c>
      <c r="M219" s="217">
        <v>29.74</v>
      </c>
      <c r="N219" s="217">
        <v>29.74</v>
      </c>
    </row>
    <row r="220" spans="1:14" ht="23.25" thickBot="1">
      <c r="A220" s="214" t="s">
        <v>5583</v>
      </c>
      <c r="B220" s="214" t="s">
        <v>5584</v>
      </c>
      <c r="C220" s="214" t="s">
        <v>6140</v>
      </c>
      <c r="D220" s="214" t="s">
        <v>6141</v>
      </c>
      <c r="E220" s="214" t="s">
        <v>5778</v>
      </c>
      <c r="F220" s="216">
        <v>39638</v>
      </c>
      <c r="G220" s="214" t="s">
        <v>5605</v>
      </c>
      <c r="H220" s="214" t="s">
        <v>6177</v>
      </c>
      <c r="I220" s="214" t="s">
        <v>6178</v>
      </c>
      <c r="J220" s="214" t="s">
        <v>6179</v>
      </c>
      <c r="K220" s="214" t="s">
        <v>5589</v>
      </c>
      <c r="L220" s="216">
        <v>39638</v>
      </c>
      <c r="M220" s="217">
        <v>653.65</v>
      </c>
      <c r="N220" s="217">
        <v>653.65</v>
      </c>
    </row>
    <row r="221" spans="1:14" ht="23.25" thickBot="1">
      <c r="A221" s="214" t="s">
        <v>5583</v>
      </c>
      <c r="B221" s="214" t="s">
        <v>5584</v>
      </c>
      <c r="C221" s="214" t="s">
        <v>6140</v>
      </c>
      <c r="D221" s="214" t="s">
        <v>6141</v>
      </c>
      <c r="E221" s="214" t="s">
        <v>5778</v>
      </c>
      <c r="F221" s="216">
        <v>39664</v>
      </c>
      <c r="G221" s="214" t="s">
        <v>5605</v>
      </c>
      <c r="H221" s="214" t="s">
        <v>6180</v>
      </c>
      <c r="I221" s="214" t="s">
        <v>6181</v>
      </c>
      <c r="J221" s="214" t="s">
        <v>6182</v>
      </c>
      <c r="K221" s="214" t="s">
        <v>5589</v>
      </c>
      <c r="L221" s="216">
        <v>39664</v>
      </c>
      <c r="M221" s="217">
        <v>29.74</v>
      </c>
      <c r="N221" s="217">
        <v>29.74</v>
      </c>
    </row>
    <row r="222" spans="1:14" ht="23.25" thickBot="1">
      <c r="A222" s="214" t="s">
        <v>5583</v>
      </c>
      <c r="B222" s="214" t="s">
        <v>5584</v>
      </c>
      <c r="C222" s="214" t="s">
        <v>6140</v>
      </c>
      <c r="D222" s="214" t="s">
        <v>6141</v>
      </c>
      <c r="E222" s="214" t="s">
        <v>5778</v>
      </c>
      <c r="F222" s="216">
        <v>39664</v>
      </c>
      <c r="G222" s="214" t="s">
        <v>5605</v>
      </c>
      <c r="H222" s="214" t="s">
        <v>6183</v>
      </c>
      <c r="I222" s="214" t="s">
        <v>6184</v>
      </c>
      <c r="J222" s="214" t="s">
        <v>6185</v>
      </c>
      <c r="K222" s="214" t="s">
        <v>5589</v>
      </c>
      <c r="L222" s="216">
        <v>39664</v>
      </c>
      <c r="M222" s="217">
        <v>173.62</v>
      </c>
      <c r="N222" s="217">
        <v>173.62</v>
      </c>
    </row>
    <row r="223" spans="1:14" ht="23.25" thickBot="1">
      <c r="A223" s="214" t="s">
        <v>5583</v>
      </c>
      <c r="B223" s="214" t="s">
        <v>5584</v>
      </c>
      <c r="C223" s="214" t="s">
        <v>6140</v>
      </c>
      <c r="D223" s="214" t="s">
        <v>6141</v>
      </c>
      <c r="E223" s="214" t="s">
        <v>5778</v>
      </c>
      <c r="F223" s="216">
        <v>39664</v>
      </c>
      <c r="G223" s="214" t="s">
        <v>5605</v>
      </c>
      <c r="H223" s="214" t="s">
        <v>6186</v>
      </c>
      <c r="I223" s="214" t="s">
        <v>6187</v>
      </c>
      <c r="J223" s="214" t="s">
        <v>6188</v>
      </c>
      <c r="K223" s="214" t="s">
        <v>5589</v>
      </c>
      <c r="L223" s="216">
        <v>39664</v>
      </c>
      <c r="M223" s="217">
        <v>146.05000000000001</v>
      </c>
      <c r="N223" s="217">
        <v>146.05000000000001</v>
      </c>
    </row>
    <row r="224" spans="1:14" ht="23.25" thickBot="1">
      <c r="A224" s="214" t="s">
        <v>5583</v>
      </c>
      <c r="B224" s="214" t="s">
        <v>5584</v>
      </c>
      <c r="C224" s="214" t="s">
        <v>6140</v>
      </c>
      <c r="D224" s="214" t="s">
        <v>6141</v>
      </c>
      <c r="E224" s="214" t="s">
        <v>5778</v>
      </c>
      <c r="F224" s="216">
        <v>39694</v>
      </c>
      <c r="G224" s="214" t="s">
        <v>5605</v>
      </c>
      <c r="H224" s="214" t="s">
        <v>6189</v>
      </c>
      <c r="I224" s="214" t="s">
        <v>6190</v>
      </c>
      <c r="J224" s="214" t="s">
        <v>6191</v>
      </c>
      <c r="K224" s="214" t="s">
        <v>5589</v>
      </c>
      <c r="L224" s="216">
        <v>39694</v>
      </c>
      <c r="M224" s="217">
        <v>168.9</v>
      </c>
      <c r="N224" s="217">
        <v>168.9</v>
      </c>
    </row>
    <row r="225" spans="1:14" ht="23.25" thickBot="1">
      <c r="A225" s="214" t="s">
        <v>5583</v>
      </c>
      <c r="B225" s="214" t="s">
        <v>5584</v>
      </c>
      <c r="C225" s="214" t="s">
        <v>6140</v>
      </c>
      <c r="D225" s="214" t="s">
        <v>6141</v>
      </c>
      <c r="E225" s="214" t="s">
        <v>5778</v>
      </c>
      <c r="F225" s="216">
        <v>39727</v>
      </c>
      <c r="G225" s="214" t="s">
        <v>5605</v>
      </c>
      <c r="H225" s="214" t="s">
        <v>6192</v>
      </c>
      <c r="I225" s="214" t="s">
        <v>6193</v>
      </c>
      <c r="J225" s="214" t="s">
        <v>6194</v>
      </c>
      <c r="K225" s="214" t="s">
        <v>5589</v>
      </c>
      <c r="L225" s="216">
        <v>39727</v>
      </c>
      <c r="M225" s="217">
        <v>39.659999999999997</v>
      </c>
      <c r="N225" s="217">
        <v>39.659999999999997</v>
      </c>
    </row>
    <row r="226" spans="1:14" ht="23.25" thickBot="1">
      <c r="A226" s="214" t="s">
        <v>5583</v>
      </c>
      <c r="B226" s="214" t="s">
        <v>5584</v>
      </c>
      <c r="C226" s="214" t="s">
        <v>6140</v>
      </c>
      <c r="D226" s="214" t="s">
        <v>6141</v>
      </c>
      <c r="E226" s="214" t="s">
        <v>5778</v>
      </c>
      <c r="F226" s="216">
        <v>39727</v>
      </c>
      <c r="G226" s="214" t="s">
        <v>5605</v>
      </c>
      <c r="H226" s="214" t="s">
        <v>6195</v>
      </c>
      <c r="I226" s="214" t="s">
        <v>6196</v>
      </c>
      <c r="J226" s="214" t="s">
        <v>6197</v>
      </c>
      <c r="K226" s="214" t="s">
        <v>5589</v>
      </c>
      <c r="L226" s="216">
        <v>39727</v>
      </c>
      <c r="M226" s="217">
        <v>262.37</v>
      </c>
      <c r="N226" s="217">
        <v>262.37</v>
      </c>
    </row>
    <row r="227" spans="1:14" ht="23.25" thickBot="1">
      <c r="A227" s="214" t="s">
        <v>5583</v>
      </c>
      <c r="B227" s="214" t="s">
        <v>5584</v>
      </c>
      <c r="C227" s="214" t="s">
        <v>6140</v>
      </c>
      <c r="D227" s="214" t="s">
        <v>6141</v>
      </c>
      <c r="E227" s="214" t="s">
        <v>5778</v>
      </c>
      <c r="F227" s="216">
        <v>39727</v>
      </c>
      <c r="G227" s="214" t="s">
        <v>5605</v>
      </c>
      <c r="H227" s="214" t="s">
        <v>6198</v>
      </c>
      <c r="I227" s="214" t="s">
        <v>6199</v>
      </c>
      <c r="J227" s="214" t="s">
        <v>6200</v>
      </c>
      <c r="K227" s="214" t="s">
        <v>5589</v>
      </c>
      <c r="L227" s="216">
        <v>39727</v>
      </c>
      <c r="M227" s="217">
        <v>280.70999999999998</v>
      </c>
      <c r="N227" s="217">
        <v>280.70999999999998</v>
      </c>
    </row>
    <row r="228" spans="1:14" ht="23.25" thickBot="1">
      <c r="A228" s="214" t="s">
        <v>5583</v>
      </c>
      <c r="B228" s="214" t="s">
        <v>5584</v>
      </c>
      <c r="C228" s="214" t="s">
        <v>6140</v>
      </c>
      <c r="D228" s="214" t="s">
        <v>6141</v>
      </c>
      <c r="E228" s="214" t="s">
        <v>5778</v>
      </c>
      <c r="F228" s="216">
        <v>39759</v>
      </c>
      <c r="G228" s="214" t="s">
        <v>5605</v>
      </c>
      <c r="H228" s="214" t="s">
        <v>6201</v>
      </c>
      <c r="I228" s="214" t="s">
        <v>6202</v>
      </c>
      <c r="J228" s="214" t="s">
        <v>6203</v>
      </c>
      <c r="K228" s="214" t="s">
        <v>5589</v>
      </c>
      <c r="L228" s="216">
        <v>39759</v>
      </c>
      <c r="M228" s="217">
        <v>404.95</v>
      </c>
      <c r="N228" s="217">
        <v>404.95</v>
      </c>
    </row>
    <row r="229" spans="1:14" ht="23.25" thickBot="1">
      <c r="A229" s="214" t="s">
        <v>5583</v>
      </c>
      <c r="B229" s="214" t="s">
        <v>5584</v>
      </c>
      <c r="C229" s="214" t="s">
        <v>6140</v>
      </c>
      <c r="D229" s="214" t="s">
        <v>6141</v>
      </c>
      <c r="E229" s="214" t="s">
        <v>5778</v>
      </c>
      <c r="F229" s="216">
        <v>39799</v>
      </c>
      <c r="G229" s="214" t="s">
        <v>5605</v>
      </c>
      <c r="H229" s="214" t="s">
        <v>6204</v>
      </c>
      <c r="I229" s="214" t="s">
        <v>6205</v>
      </c>
      <c r="J229" s="214" t="s">
        <v>6206</v>
      </c>
      <c r="K229" s="214" t="s">
        <v>6207</v>
      </c>
      <c r="L229" s="216">
        <v>39799</v>
      </c>
      <c r="M229" s="217">
        <v>225.9</v>
      </c>
      <c r="N229" s="217">
        <v>282.38</v>
      </c>
    </row>
    <row r="230" spans="1:14" ht="23.25" thickBot="1">
      <c r="A230" s="214" t="s">
        <v>5583</v>
      </c>
      <c r="B230" s="214" t="s">
        <v>5584</v>
      </c>
      <c r="C230" s="214" t="s">
        <v>6140</v>
      </c>
      <c r="D230" s="214" t="s">
        <v>6141</v>
      </c>
      <c r="E230" s="214" t="s">
        <v>5778</v>
      </c>
      <c r="F230" s="216">
        <v>39799</v>
      </c>
      <c r="G230" s="214" t="s">
        <v>5605</v>
      </c>
      <c r="H230" s="214" t="s">
        <v>6208</v>
      </c>
      <c r="I230" s="214" t="s">
        <v>6209</v>
      </c>
      <c r="J230" s="214" t="s">
        <v>6210</v>
      </c>
      <c r="K230" s="214" t="s">
        <v>6207</v>
      </c>
      <c r="L230" s="216">
        <v>39799</v>
      </c>
      <c r="M230" s="217">
        <v>203</v>
      </c>
      <c r="N230" s="217">
        <v>253.75</v>
      </c>
    </row>
    <row r="231" spans="1:14" ht="23.25" thickBot="1">
      <c r="A231" s="214" t="s">
        <v>5583</v>
      </c>
      <c r="B231" s="214" t="s">
        <v>5584</v>
      </c>
      <c r="C231" s="214" t="s">
        <v>6211</v>
      </c>
      <c r="D231" s="214" t="s">
        <v>6212</v>
      </c>
      <c r="E231" s="214" t="s">
        <v>5585</v>
      </c>
      <c r="F231" s="216">
        <v>39514</v>
      </c>
      <c r="G231" s="214" t="s">
        <v>5586</v>
      </c>
      <c r="H231" s="214" t="s">
        <v>6213</v>
      </c>
      <c r="I231" s="214" t="s">
        <v>6214</v>
      </c>
      <c r="J231" s="214" t="s">
        <v>5589</v>
      </c>
      <c r="K231" s="214" t="s">
        <v>5589</v>
      </c>
      <c r="L231" s="216">
        <v>39514</v>
      </c>
      <c r="M231" s="217">
        <v>-21102.639999999999</v>
      </c>
      <c r="N231" s="217">
        <v>-21102.639999999999</v>
      </c>
    </row>
    <row r="232" spans="1:14" ht="23.25" thickBot="1">
      <c r="A232" s="214" t="s">
        <v>5583</v>
      </c>
      <c r="B232" s="214" t="s">
        <v>5584</v>
      </c>
      <c r="C232" s="214" t="s">
        <v>6211</v>
      </c>
      <c r="D232" s="214" t="s">
        <v>6212</v>
      </c>
      <c r="E232" s="214" t="s">
        <v>5585</v>
      </c>
      <c r="F232" s="216">
        <v>39519</v>
      </c>
      <c r="G232" s="214" t="s">
        <v>5586</v>
      </c>
      <c r="H232" s="214" t="s">
        <v>6215</v>
      </c>
      <c r="I232" s="214" t="s">
        <v>6216</v>
      </c>
      <c r="J232" s="214" t="s">
        <v>5589</v>
      </c>
      <c r="K232" s="214" t="s">
        <v>5589</v>
      </c>
      <c r="L232" s="216">
        <v>39519</v>
      </c>
      <c r="M232" s="217">
        <v>-3773.58</v>
      </c>
      <c r="N232" s="217">
        <v>-3773.58</v>
      </c>
    </row>
    <row r="233" spans="1:14" ht="23.25" thickBot="1">
      <c r="A233" s="214" t="s">
        <v>5583</v>
      </c>
      <c r="B233" s="214" t="s">
        <v>5584</v>
      </c>
      <c r="C233" s="214" t="s">
        <v>6211</v>
      </c>
      <c r="D233" s="214" t="s">
        <v>6212</v>
      </c>
      <c r="E233" s="214" t="s">
        <v>5585</v>
      </c>
      <c r="F233" s="216">
        <v>39520</v>
      </c>
      <c r="G233" s="214" t="s">
        <v>5586</v>
      </c>
      <c r="H233" s="214" t="s">
        <v>6217</v>
      </c>
      <c r="I233" s="214" t="s">
        <v>6218</v>
      </c>
      <c r="J233" s="214" t="s">
        <v>5589</v>
      </c>
      <c r="K233" s="214" t="s">
        <v>5589</v>
      </c>
      <c r="L233" s="216">
        <v>39520</v>
      </c>
      <c r="M233" s="217">
        <v>-3994.37</v>
      </c>
      <c r="N233" s="217">
        <v>-3994.37</v>
      </c>
    </row>
    <row r="234" spans="1:14" ht="23.25" thickBot="1">
      <c r="A234" s="214" t="s">
        <v>5583</v>
      </c>
      <c r="B234" s="214" t="s">
        <v>5584</v>
      </c>
      <c r="C234" s="214" t="s">
        <v>6211</v>
      </c>
      <c r="D234" s="214" t="s">
        <v>6212</v>
      </c>
      <c r="E234" s="214" t="s">
        <v>5585</v>
      </c>
      <c r="F234" s="216">
        <v>39538</v>
      </c>
      <c r="G234" s="214" t="s">
        <v>5586</v>
      </c>
      <c r="H234" s="214" t="s">
        <v>6219</v>
      </c>
      <c r="I234" s="214" t="s">
        <v>6220</v>
      </c>
      <c r="J234" s="214" t="s">
        <v>5589</v>
      </c>
      <c r="K234" s="214" t="s">
        <v>5589</v>
      </c>
      <c r="L234" s="216">
        <v>39538</v>
      </c>
      <c r="M234" s="217">
        <v>-1050.1400000000001</v>
      </c>
      <c r="N234" s="217">
        <v>-1050.1400000000001</v>
      </c>
    </row>
    <row r="235" spans="1:14" ht="23.25" thickBot="1">
      <c r="A235" s="214" t="s">
        <v>5583</v>
      </c>
      <c r="B235" s="214" t="s">
        <v>5584</v>
      </c>
      <c r="C235" s="214" t="s">
        <v>6211</v>
      </c>
      <c r="D235" s="214" t="s">
        <v>6212</v>
      </c>
      <c r="E235" s="214" t="s">
        <v>5585</v>
      </c>
      <c r="F235" s="216">
        <v>39575</v>
      </c>
      <c r="G235" s="214" t="s">
        <v>5586</v>
      </c>
      <c r="H235" s="214" t="s">
        <v>6221</v>
      </c>
      <c r="I235" s="214" t="s">
        <v>6222</v>
      </c>
      <c r="J235" s="214" t="s">
        <v>5589</v>
      </c>
      <c r="K235" s="214" t="s">
        <v>5589</v>
      </c>
      <c r="L235" s="216">
        <v>39575</v>
      </c>
      <c r="M235" s="217">
        <v>331.19</v>
      </c>
      <c r="N235" s="217">
        <v>331.19</v>
      </c>
    </row>
    <row r="236" spans="1:14" ht="23.25" thickBot="1">
      <c r="A236" s="214" t="s">
        <v>5583</v>
      </c>
      <c r="B236" s="214" t="s">
        <v>5584</v>
      </c>
      <c r="C236" s="214" t="s">
        <v>6211</v>
      </c>
      <c r="D236" s="214" t="s">
        <v>6212</v>
      </c>
      <c r="E236" s="214" t="s">
        <v>5585</v>
      </c>
      <c r="F236" s="216">
        <v>39646</v>
      </c>
      <c r="G236" s="214" t="s">
        <v>5586</v>
      </c>
      <c r="H236" s="214" t="s">
        <v>6223</v>
      </c>
      <c r="I236" s="214" t="s">
        <v>6224</v>
      </c>
      <c r="J236" s="214" t="s">
        <v>5589</v>
      </c>
      <c r="K236" s="214" t="s">
        <v>5589</v>
      </c>
      <c r="L236" s="216">
        <v>39646</v>
      </c>
      <c r="M236" s="217">
        <v>21102.639999999999</v>
      </c>
      <c r="N236" s="217">
        <v>21102.639999999999</v>
      </c>
    </row>
    <row r="237" spans="1:14" ht="23.25" thickBot="1">
      <c r="A237" s="214" t="s">
        <v>5583</v>
      </c>
      <c r="B237" s="214" t="s">
        <v>5584</v>
      </c>
      <c r="C237" s="214" t="s">
        <v>6211</v>
      </c>
      <c r="D237" s="214" t="s">
        <v>6212</v>
      </c>
      <c r="E237" s="214" t="s">
        <v>5585</v>
      </c>
      <c r="F237" s="216">
        <v>39646</v>
      </c>
      <c r="G237" s="214" t="s">
        <v>5586</v>
      </c>
      <c r="H237" s="214" t="s">
        <v>6225</v>
      </c>
      <c r="I237" s="214" t="s">
        <v>6226</v>
      </c>
      <c r="J237" s="214" t="s">
        <v>5589</v>
      </c>
      <c r="K237" s="214" t="s">
        <v>5589</v>
      </c>
      <c r="L237" s="216">
        <v>39646</v>
      </c>
      <c r="M237" s="217">
        <v>1050.1400000000001</v>
      </c>
      <c r="N237" s="217">
        <v>1050.1400000000001</v>
      </c>
    </row>
    <row r="238" spans="1:14" ht="23.25" thickBot="1">
      <c r="A238" s="214" t="s">
        <v>5583</v>
      </c>
      <c r="B238" s="214" t="s">
        <v>5584</v>
      </c>
      <c r="C238" s="214" t="s">
        <v>6211</v>
      </c>
      <c r="D238" s="214" t="s">
        <v>6212</v>
      </c>
      <c r="E238" s="214" t="s">
        <v>5585</v>
      </c>
      <c r="F238" s="216">
        <v>39646</v>
      </c>
      <c r="G238" s="214" t="s">
        <v>5586</v>
      </c>
      <c r="H238" s="214" t="s">
        <v>6227</v>
      </c>
      <c r="I238" s="214" t="s">
        <v>6228</v>
      </c>
      <c r="J238" s="214" t="s">
        <v>5589</v>
      </c>
      <c r="K238" s="214" t="s">
        <v>5589</v>
      </c>
      <c r="L238" s="216">
        <v>39646</v>
      </c>
      <c r="M238" s="217">
        <v>-21102.639999999999</v>
      </c>
      <c r="N238" s="217">
        <v>-21102.639999999999</v>
      </c>
    </row>
    <row r="239" spans="1:14" ht="23.25" thickBot="1">
      <c r="A239" s="214" t="s">
        <v>5583</v>
      </c>
      <c r="B239" s="214" t="s">
        <v>5584</v>
      </c>
      <c r="C239" s="214" t="s">
        <v>6211</v>
      </c>
      <c r="D239" s="214" t="s">
        <v>6212</v>
      </c>
      <c r="E239" s="214" t="s">
        <v>5585</v>
      </c>
      <c r="F239" s="216">
        <v>39646</v>
      </c>
      <c r="G239" s="214" t="s">
        <v>5586</v>
      </c>
      <c r="H239" s="214" t="s">
        <v>6229</v>
      </c>
      <c r="I239" s="214" t="s">
        <v>6230</v>
      </c>
      <c r="J239" s="214" t="s">
        <v>5589</v>
      </c>
      <c r="K239" s="214" t="s">
        <v>5589</v>
      </c>
      <c r="L239" s="216">
        <v>39646</v>
      </c>
      <c r="M239" s="217">
        <v>-1050.1400000000001</v>
      </c>
      <c r="N239" s="217">
        <v>-1050.1400000000001</v>
      </c>
    </row>
    <row r="240" spans="1:14" ht="23.25" thickBot="1">
      <c r="A240" s="214" t="s">
        <v>5583</v>
      </c>
      <c r="B240" s="214" t="s">
        <v>5584</v>
      </c>
      <c r="C240" s="214" t="s">
        <v>6211</v>
      </c>
      <c r="D240" s="214" t="s">
        <v>6212</v>
      </c>
      <c r="E240" s="214" t="s">
        <v>5585</v>
      </c>
      <c r="F240" s="216">
        <v>39658</v>
      </c>
      <c r="G240" s="214" t="s">
        <v>5586</v>
      </c>
      <c r="H240" s="214" t="s">
        <v>6231</v>
      </c>
      <c r="I240" s="214" t="s">
        <v>6232</v>
      </c>
      <c r="J240" s="214" t="s">
        <v>5589</v>
      </c>
      <c r="K240" s="214" t="s">
        <v>5589</v>
      </c>
      <c r="L240" s="216">
        <v>39658</v>
      </c>
      <c r="M240" s="217">
        <v>13917.22</v>
      </c>
      <c r="N240" s="217">
        <v>13917.22</v>
      </c>
    </row>
    <row r="241" spans="1:14" ht="23.25" thickBot="1">
      <c r="A241" s="214" t="s">
        <v>5583</v>
      </c>
      <c r="B241" s="214" t="s">
        <v>5584</v>
      </c>
      <c r="C241" s="214" t="s">
        <v>6211</v>
      </c>
      <c r="D241" s="214" t="s">
        <v>6212</v>
      </c>
      <c r="E241" s="214" t="s">
        <v>5585</v>
      </c>
      <c r="F241" s="216">
        <v>39680</v>
      </c>
      <c r="G241" s="214" t="s">
        <v>5586</v>
      </c>
      <c r="H241" s="214" t="s">
        <v>6233</v>
      </c>
      <c r="I241" s="214" t="s">
        <v>6234</v>
      </c>
      <c r="J241" s="214" t="s">
        <v>5589</v>
      </c>
      <c r="K241" s="214" t="s">
        <v>5589</v>
      </c>
      <c r="L241" s="216">
        <v>39680</v>
      </c>
      <c r="M241" s="217">
        <v>215.62</v>
      </c>
      <c r="N241" s="217">
        <v>215.62</v>
      </c>
    </row>
    <row r="242" spans="1:14" ht="23.25" thickBot="1">
      <c r="A242" s="214" t="s">
        <v>5583</v>
      </c>
      <c r="B242" s="214" t="s">
        <v>5584</v>
      </c>
      <c r="C242" s="214" t="s">
        <v>6211</v>
      </c>
      <c r="D242" s="214" t="s">
        <v>6212</v>
      </c>
      <c r="E242" s="214" t="s">
        <v>5585</v>
      </c>
      <c r="F242" s="216">
        <v>39680</v>
      </c>
      <c r="G242" s="214" t="s">
        <v>5586</v>
      </c>
      <c r="H242" s="214" t="s">
        <v>6235</v>
      </c>
      <c r="I242" s="214" t="s">
        <v>6236</v>
      </c>
      <c r="J242" s="214" t="s">
        <v>5589</v>
      </c>
      <c r="K242" s="214" t="s">
        <v>5589</v>
      </c>
      <c r="L242" s="216">
        <v>39680</v>
      </c>
      <c r="M242" s="217">
        <v>217.86</v>
      </c>
      <c r="N242" s="217">
        <v>217.86</v>
      </c>
    </row>
    <row r="243" spans="1:14" ht="23.25" thickBot="1">
      <c r="A243" s="214" t="s">
        <v>5583</v>
      </c>
      <c r="B243" s="214" t="s">
        <v>5584</v>
      </c>
      <c r="C243" s="214" t="s">
        <v>6211</v>
      </c>
      <c r="D243" s="214" t="s">
        <v>6212</v>
      </c>
      <c r="E243" s="214" t="s">
        <v>5585</v>
      </c>
      <c r="F243" s="216">
        <v>39710</v>
      </c>
      <c r="G243" s="214" t="s">
        <v>5586</v>
      </c>
      <c r="H243" s="214" t="s">
        <v>6237</v>
      </c>
      <c r="I243" s="214" t="s">
        <v>6238</v>
      </c>
      <c r="J243" s="214" t="s">
        <v>5589</v>
      </c>
      <c r="K243" s="214" t="s">
        <v>5589</v>
      </c>
      <c r="L243" s="216">
        <v>39710</v>
      </c>
      <c r="M243" s="217">
        <v>-247.96</v>
      </c>
      <c r="N243" s="217">
        <v>-247.96</v>
      </c>
    </row>
    <row r="244" spans="1:14" ht="23.25" thickBot="1">
      <c r="A244" s="214" t="s">
        <v>5583</v>
      </c>
      <c r="B244" s="214" t="s">
        <v>5584</v>
      </c>
      <c r="C244" s="214" t="s">
        <v>6211</v>
      </c>
      <c r="D244" s="214" t="s">
        <v>6212</v>
      </c>
      <c r="E244" s="214" t="s">
        <v>5585</v>
      </c>
      <c r="F244" s="216">
        <v>39720</v>
      </c>
      <c r="G244" s="214" t="s">
        <v>5586</v>
      </c>
      <c r="H244" s="214" t="s">
        <v>6239</v>
      </c>
      <c r="I244" s="214" t="s">
        <v>6240</v>
      </c>
      <c r="J244" s="214" t="s">
        <v>5589</v>
      </c>
      <c r="K244" s="214" t="s">
        <v>5589</v>
      </c>
      <c r="L244" s="216">
        <v>39720</v>
      </c>
      <c r="M244" s="217">
        <v>2312.41</v>
      </c>
      <c r="N244" s="217">
        <v>2312.41</v>
      </c>
    </row>
    <row r="245" spans="1:14" ht="23.25" thickBot="1">
      <c r="A245" s="214" t="s">
        <v>5583</v>
      </c>
      <c r="B245" s="214" t="s">
        <v>5584</v>
      </c>
      <c r="C245" s="214" t="s">
        <v>6211</v>
      </c>
      <c r="D245" s="214" t="s">
        <v>6212</v>
      </c>
      <c r="E245" s="214" t="s">
        <v>5585</v>
      </c>
      <c r="F245" s="216">
        <v>39752</v>
      </c>
      <c r="G245" s="214" t="s">
        <v>5586</v>
      </c>
      <c r="H245" s="214" t="s">
        <v>6241</v>
      </c>
      <c r="I245" s="214" t="s">
        <v>6242</v>
      </c>
      <c r="J245" s="214" t="s">
        <v>5589</v>
      </c>
      <c r="K245" s="214" t="s">
        <v>5589</v>
      </c>
      <c r="L245" s="216">
        <v>39752</v>
      </c>
      <c r="M245" s="217">
        <v>49109.94</v>
      </c>
      <c r="N245" s="217">
        <v>49109.94</v>
      </c>
    </row>
    <row r="246" spans="1:14" ht="23.25" thickBot="1">
      <c r="A246" s="214" t="s">
        <v>5583</v>
      </c>
      <c r="B246" s="214" t="s">
        <v>5584</v>
      </c>
      <c r="C246" s="214" t="s">
        <v>6211</v>
      </c>
      <c r="D246" s="214" t="s">
        <v>6212</v>
      </c>
      <c r="E246" s="214" t="s">
        <v>5585</v>
      </c>
      <c r="F246" s="216">
        <v>39862</v>
      </c>
      <c r="G246" s="214" t="s">
        <v>5586</v>
      </c>
      <c r="H246" s="214" t="s">
        <v>6243</v>
      </c>
      <c r="I246" s="214" t="s">
        <v>6244</v>
      </c>
      <c r="J246" s="214" t="s">
        <v>5589</v>
      </c>
      <c r="K246" s="214" t="s">
        <v>6245</v>
      </c>
      <c r="L246" s="216">
        <v>39813</v>
      </c>
      <c r="M246" s="217">
        <v>320.22000000000003</v>
      </c>
      <c r="N246" s="217">
        <v>400.28</v>
      </c>
    </row>
    <row r="247" spans="1:14" ht="23.25" thickBot="1">
      <c r="A247" s="214" t="s">
        <v>5583</v>
      </c>
      <c r="B247" s="214" t="s">
        <v>5584</v>
      </c>
      <c r="C247" s="214" t="s">
        <v>6211</v>
      </c>
      <c r="D247" s="214" t="s">
        <v>6212</v>
      </c>
      <c r="E247" s="214" t="s">
        <v>5604</v>
      </c>
      <c r="F247" s="216">
        <v>39498</v>
      </c>
      <c r="G247" s="214" t="s">
        <v>5605</v>
      </c>
      <c r="H247" s="214" t="s">
        <v>6246</v>
      </c>
      <c r="I247" s="214" t="s">
        <v>6247</v>
      </c>
      <c r="J247" s="214" t="s">
        <v>6248</v>
      </c>
      <c r="K247" s="214" t="s">
        <v>5589</v>
      </c>
      <c r="L247" s="216">
        <v>39498</v>
      </c>
      <c r="M247" s="217">
        <v>5999.16</v>
      </c>
      <c r="N247" s="217">
        <v>5999.16</v>
      </c>
    </row>
    <row r="248" spans="1:14" ht="23.25" thickBot="1">
      <c r="A248" s="214" t="s">
        <v>5583</v>
      </c>
      <c r="B248" s="214" t="s">
        <v>5584</v>
      </c>
      <c r="C248" s="214" t="s">
        <v>6211</v>
      </c>
      <c r="D248" s="214" t="s">
        <v>6212</v>
      </c>
      <c r="E248" s="214" t="s">
        <v>5604</v>
      </c>
      <c r="F248" s="216">
        <v>39498</v>
      </c>
      <c r="G248" s="214" t="s">
        <v>5605</v>
      </c>
      <c r="H248" s="214" t="s">
        <v>6249</v>
      </c>
      <c r="I248" s="214" t="s">
        <v>6250</v>
      </c>
      <c r="J248" s="214" t="s">
        <v>6251</v>
      </c>
      <c r="K248" s="214" t="s">
        <v>5589</v>
      </c>
      <c r="L248" s="216">
        <v>39498</v>
      </c>
      <c r="M248" s="217">
        <v>932.7</v>
      </c>
      <c r="N248" s="217">
        <v>932.7</v>
      </c>
    </row>
    <row r="249" spans="1:14" ht="23.25" thickBot="1">
      <c r="A249" s="214" t="s">
        <v>5583</v>
      </c>
      <c r="B249" s="214" t="s">
        <v>5584</v>
      </c>
      <c r="C249" s="214" t="s">
        <v>6211</v>
      </c>
      <c r="D249" s="214" t="s">
        <v>6212</v>
      </c>
      <c r="E249" s="214" t="s">
        <v>5604</v>
      </c>
      <c r="F249" s="216">
        <v>39498</v>
      </c>
      <c r="G249" s="214" t="s">
        <v>5605</v>
      </c>
      <c r="H249" s="214" t="s">
        <v>6252</v>
      </c>
      <c r="I249" s="214" t="s">
        <v>6253</v>
      </c>
      <c r="J249" s="214" t="s">
        <v>6254</v>
      </c>
      <c r="K249" s="214" t="s">
        <v>5589</v>
      </c>
      <c r="L249" s="216">
        <v>39498</v>
      </c>
      <c r="M249" s="217">
        <v>1335.3</v>
      </c>
      <c r="N249" s="217">
        <v>1335.3</v>
      </c>
    </row>
    <row r="250" spans="1:14" ht="23.25" thickBot="1">
      <c r="A250" s="214" t="s">
        <v>5583</v>
      </c>
      <c r="B250" s="214" t="s">
        <v>5584</v>
      </c>
      <c r="C250" s="214" t="s">
        <v>6211</v>
      </c>
      <c r="D250" s="214" t="s">
        <v>6212</v>
      </c>
      <c r="E250" s="214" t="s">
        <v>5604</v>
      </c>
      <c r="F250" s="216">
        <v>39511</v>
      </c>
      <c r="G250" s="214" t="s">
        <v>5605</v>
      </c>
      <c r="H250" s="214" t="s">
        <v>6255</v>
      </c>
      <c r="I250" s="214" t="s">
        <v>5691</v>
      </c>
      <c r="J250" s="214" t="s">
        <v>6256</v>
      </c>
      <c r="K250" s="214" t="s">
        <v>5589</v>
      </c>
      <c r="L250" s="216">
        <v>39511</v>
      </c>
      <c r="M250" s="217">
        <v>2146.19</v>
      </c>
      <c r="N250" s="217">
        <v>2146.19</v>
      </c>
    </row>
    <row r="251" spans="1:14" ht="23.25" thickBot="1">
      <c r="A251" s="214" t="s">
        <v>5583</v>
      </c>
      <c r="B251" s="214" t="s">
        <v>5584</v>
      </c>
      <c r="C251" s="214" t="s">
        <v>6211</v>
      </c>
      <c r="D251" s="214" t="s">
        <v>6212</v>
      </c>
      <c r="E251" s="214" t="s">
        <v>5604</v>
      </c>
      <c r="F251" s="216">
        <v>39511</v>
      </c>
      <c r="G251" s="214" t="s">
        <v>5605</v>
      </c>
      <c r="H251" s="214" t="s">
        <v>6257</v>
      </c>
      <c r="I251" s="214" t="s">
        <v>5691</v>
      </c>
      <c r="J251" s="214" t="s">
        <v>6258</v>
      </c>
      <c r="K251" s="214" t="s">
        <v>5589</v>
      </c>
      <c r="L251" s="216">
        <v>39511</v>
      </c>
      <c r="M251" s="217">
        <v>1911.54</v>
      </c>
      <c r="N251" s="217">
        <v>1911.54</v>
      </c>
    </row>
    <row r="252" spans="1:14" ht="23.25" thickBot="1">
      <c r="A252" s="214" t="s">
        <v>5583</v>
      </c>
      <c r="B252" s="214" t="s">
        <v>5584</v>
      </c>
      <c r="C252" s="214" t="s">
        <v>6211</v>
      </c>
      <c r="D252" s="214" t="s">
        <v>6212</v>
      </c>
      <c r="E252" s="214" t="s">
        <v>5604</v>
      </c>
      <c r="F252" s="216">
        <v>39513</v>
      </c>
      <c r="G252" s="214" t="s">
        <v>5605</v>
      </c>
      <c r="H252" s="214" t="s">
        <v>6259</v>
      </c>
      <c r="I252" s="214" t="s">
        <v>5691</v>
      </c>
      <c r="J252" s="214" t="s">
        <v>6260</v>
      </c>
      <c r="K252" s="214" t="s">
        <v>5589</v>
      </c>
      <c r="L252" s="216">
        <v>39513</v>
      </c>
      <c r="M252" s="217">
        <v>5943.38</v>
      </c>
      <c r="N252" s="217">
        <v>5943.38</v>
      </c>
    </row>
    <row r="253" spans="1:14" ht="23.25" thickBot="1">
      <c r="A253" s="214" t="s">
        <v>5583</v>
      </c>
      <c r="B253" s="214" t="s">
        <v>5584</v>
      </c>
      <c r="C253" s="214" t="s">
        <v>6211</v>
      </c>
      <c r="D253" s="214" t="s">
        <v>6212</v>
      </c>
      <c r="E253" s="214" t="s">
        <v>5604</v>
      </c>
      <c r="F253" s="216">
        <v>39545</v>
      </c>
      <c r="G253" s="214" t="s">
        <v>5605</v>
      </c>
      <c r="H253" s="214" t="s">
        <v>6261</v>
      </c>
      <c r="I253" s="214" t="s">
        <v>6262</v>
      </c>
      <c r="J253" s="214" t="s">
        <v>6263</v>
      </c>
      <c r="K253" s="214" t="s">
        <v>5589</v>
      </c>
      <c r="L253" s="216">
        <v>39545</v>
      </c>
      <c r="M253" s="217">
        <v>1416.35</v>
      </c>
      <c r="N253" s="217">
        <v>1416.35</v>
      </c>
    </row>
    <row r="254" spans="1:14" ht="23.25" thickBot="1">
      <c r="A254" s="214" t="s">
        <v>5583</v>
      </c>
      <c r="B254" s="214" t="s">
        <v>5584</v>
      </c>
      <c r="C254" s="214" t="s">
        <v>6211</v>
      </c>
      <c r="D254" s="214" t="s">
        <v>6212</v>
      </c>
      <c r="E254" s="214" t="s">
        <v>5604</v>
      </c>
      <c r="F254" s="216">
        <v>39545</v>
      </c>
      <c r="G254" s="214" t="s">
        <v>5605</v>
      </c>
      <c r="H254" s="214" t="s">
        <v>6264</v>
      </c>
      <c r="I254" s="214" t="s">
        <v>6265</v>
      </c>
      <c r="J254" s="214" t="s">
        <v>6266</v>
      </c>
      <c r="K254" s="214" t="s">
        <v>5589</v>
      </c>
      <c r="L254" s="216">
        <v>39545</v>
      </c>
      <c r="M254" s="217">
        <v>5455.16</v>
      </c>
      <c r="N254" s="217">
        <v>5455.16</v>
      </c>
    </row>
    <row r="255" spans="1:14" ht="23.25" thickBot="1">
      <c r="A255" s="214" t="s">
        <v>5583</v>
      </c>
      <c r="B255" s="214" t="s">
        <v>5584</v>
      </c>
      <c r="C255" s="214" t="s">
        <v>6211</v>
      </c>
      <c r="D255" s="214" t="s">
        <v>6212</v>
      </c>
      <c r="E255" s="214" t="s">
        <v>5604</v>
      </c>
      <c r="F255" s="216">
        <v>39546</v>
      </c>
      <c r="G255" s="214" t="s">
        <v>5605</v>
      </c>
      <c r="H255" s="214" t="s">
        <v>6267</v>
      </c>
      <c r="I255" s="214" t="s">
        <v>5691</v>
      </c>
      <c r="J255" s="214" t="s">
        <v>6268</v>
      </c>
      <c r="K255" s="214" t="s">
        <v>5589</v>
      </c>
      <c r="L255" s="216">
        <v>39546</v>
      </c>
      <c r="M255" s="217">
        <v>285.39</v>
      </c>
      <c r="N255" s="217">
        <v>285.39</v>
      </c>
    </row>
    <row r="256" spans="1:14" ht="23.25" thickBot="1">
      <c r="A256" s="214" t="s">
        <v>5583</v>
      </c>
      <c r="B256" s="214" t="s">
        <v>5584</v>
      </c>
      <c r="C256" s="214" t="s">
        <v>6211</v>
      </c>
      <c r="D256" s="214" t="s">
        <v>6212</v>
      </c>
      <c r="E256" s="214" t="s">
        <v>5604</v>
      </c>
      <c r="F256" s="216">
        <v>39570</v>
      </c>
      <c r="G256" s="214" t="s">
        <v>5605</v>
      </c>
      <c r="H256" s="214" t="s">
        <v>6269</v>
      </c>
      <c r="I256" s="214" t="s">
        <v>5691</v>
      </c>
      <c r="J256" s="214" t="s">
        <v>4237</v>
      </c>
      <c r="K256" s="214" t="s">
        <v>5589</v>
      </c>
      <c r="L256" s="216">
        <v>39570</v>
      </c>
      <c r="M256" s="217">
        <v>924.87</v>
      </c>
      <c r="N256" s="217">
        <v>924.87</v>
      </c>
    </row>
    <row r="257" spans="1:14" ht="23.25" thickBot="1">
      <c r="A257" s="214" t="s">
        <v>5583</v>
      </c>
      <c r="B257" s="214" t="s">
        <v>5584</v>
      </c>
      <c r="C257" s="214" t="s">
        <v>6211</v>
      </c>
      <c r="D257" s="214" t="s">
        <v>6212</v>
      </c>
      <c r="E257" s="214" t="s">
        <v>5604</v>
      </c>
      <c r="F257" s="216">
        <v>39574</v>
      </c>
      <c r="G257" s="214" t="s">
        <v>5605</v>
      </c>
      <c r="H257" s="214" t="s">
        <v>4238</v>
      </c>
      <c r="I257" s="214" t="s">
        <v>5691</v>
      </c>
      <c r="J257" s="214" t="s">
        <v>4239</v>
      </c>
      <c r="K257" s="214" t="s">
        <v>5589</v>
      </c>
      <c r="L257" s="216">
        <v>39574</v>
      </c>
      <c r="M257" s="217">
        <v>20053.98</v>
      </c>
      <c r="N257" s="217">
        <v>20053.98</v>
      </c>
    </row>
    <row r="258" spans="1:14" ht="23.25" thickBot="1">
      <c r="A258" s="214" t="s">
        <v>5583</v>
      </c>
      <c r="B258" s="214" t="s">
        <v>5584</v>
      </c>
      <c r="C258" s="214" t="s">
        <v>6211</v>
      </c>
      <c r="D258" s="214" t="s">
        <v>6212</v>
      </c>
      <c r="E258" s="214" t="s">
        <v>5604</v>
      </c>
      <c r="F258" s="216">
        <v>39577</v>
      </c>
      <c r="G258" s="214" t="s">
        <v>5605</v>
      </c>
      <c r="H258" s="214" t="s">
        <v>4240</v>
      </c>
      <c r="I258" s="214" t="s">
        <v>5691</v>
      </c>
      <c r="J258" s="214" t="s">
        <v>4241</v>
      </c>
      <c r="K258" s="214" t="s">
        <v>5589</v>
      </c>
      <c r="L258" s="216">
        <v>39577</v>
      </c>
      <c r="M258" s="217">
        <v>5991.97</v>
      </c>
      <c r="N258" s="217">
        <v>5991.97</v>
      </c>
    </row>
    <row r="259" spans="1:14" ht="23.25" thickBot="1">
      <c r="A259" s="214" t="s">
        <v>5583</v>
      </c>
      <c r="B259" s="214" t="s">
        <v>5584</v>
      </c>
      <c r="C259" s="214" t="s">
        <v>6211</v>
      </c>
      <c r="D259" s="214" t="s">
        <v>6212</v>
      </c>
      <c r="E259" s="214" t="s">
        <v>5604</v>
      </c>
      <c r="F259" s="216">
        <v>39587</v>
      </c>
      <c r="G259" s="214" t="s">
        <v>5605</v>
      </c>
      <c r="H259" s="214" t="s">
        <v>4242</v>
      </c>
      <c r="I259" s="214" t="s">
        <v>4243</v>
      </c>
      <c r="J259" s="214" t="s">
        <v>4244</v>
      </c>
      <c r="K259" s="214" t="s">
        <v>5589</v>
      </c>
      <c r="L259" s="216">
        <v>39587</v>
      </c>
      <c r="M259" s="217">
        <v>1499.44</v>
      </c>
      <c r="N259" s="217">
        <v>1499.44</v>
      </c>
    </row>
    <row r="260" spans="1:14" ht="23.25" thickBot="1">
      <c r="A260" s="214" t="s">
        <v>5583</v>
      </c>
      <c r="B260" s="214" t="s">
        <v>5584</v>
      </c>
      <c r="C260" s="214" t="s">
        <v>6211</v>
      </c>
      <c r="D260" s="214" t="s">
        <v>6212</v>
      </c>
      <c r="E260" s="214" t="s">
        <v>5604</v>
      </c>
      <c r="F260" s="216">
        <v>39597</v>
      </c>
      <c r="G260" s="214" t="s">
        <v>5605</v>
      </c>
      <c r="H260" s="214" t="s">
        <v>4245</v>
      </c>
      <c r="I260" s="214" t="s">
        <v>4246</v>
      </c>
      <c r="J260" s="214" t="s">
        <v>4247</v>
      </c>
      <c r="K260" s="214" t="s">
        <v>5589</v>
      </c>
      <c r="L260" s="216">
        <v>39597</v>
      </c>
      <c r="M260" s="217">
        <v>257.14</v>
      </c>
      <c r="N260" s="217">
        <v>257.14</v>
      </c>
    </row>
    <row r="261" spans="1:14" ht="23.25" thickBot="1">
      <c r="A261" s="214" t="s">
        <v>5583</v>
      </c>
      <c r="B261" s="214" t="s">
        <v>5584</v>
      </c>
      <c r="C261" s="214" t="s">
        <v>6211</v>
      </c>
      <c r="D261" s="214" t="s">
        <v>6212</v>
      </c>
      <c r="E261" s="214" t="s">
        <v>5604</v>
      </c>
      <c r="F261" s="216">
        <v>39601</v>
      </c>
      <c r="G261" s="214" t="s">
        <v>5605</v>
      </c>
      <c r="H261" s="214" t="s">
        <v>4248</v>
      </c>
      <c r="I261" s="214" t="s">
        <v>4249</v>
      </c>
      <c r="J261" s="214" t="s">
        <v>4250</v>
      </c>
      <c r="K261" s="214" t="s">
        <v>5589</v>
      </c>
      <c r="L261" s="216">
        <v>39601</v>
      </c>
      <c r="M261" s="217">
        <v>19925.34</v>
      </c>
      <c r="N261" s="217">
        <v>19925.34</v>
      </c>
    </row>
    <row r="262" spans="1:14" ht="23.25" thickBot="1">
      <c r="A262" s="214" t="s">
        <v>5583</v>
      </c>
      <c r="B262" s="214" t="s">
        <v>5584</v>
      </c>
      <c r="C262" s="214" t="s">
        <v>6211</v>
      </c>
      <c r="D262" s="214" t="s">
        <v>6212</v>
      </c>
      <c r="E262" s="214" t="s">
        <v>5604</v>
      </c>
      <c r="F262" s="216">
        <v>39602</v>
      </c>
      <c r="G262" s="214" t="s">
        <v>5605</v>
      </c>
      <c r="H262" s="214" t="s">
        <v>4251</v>
      </c>
      <c r="I262" s="214" t="s">
        <v>4252</v>
      </c>
      <c r="J262" s="214" t="s">
        <v>4253</v>
      </c>
      <c r="K262" s="214" t="s">
        <v>5589</v>
      </c>
      <c r="L262" s="216">
        <v>39602</v>
      </c>
      <c r="M262" s="217">
        <v>4856.83</v>
      </c>
      <c r="N262" s="217">
        <v>4856.83</v>
      </c>
    </row>
    <row r="263" spans="1:14" ht="23.25" thickBot="1">
      <c r="A263" s="214" t="s">
        <v>5583</v>
      </c>
      <c r="B263" s="214" t="s">
        <v>5584</v>
      </c>
      <c r="C263" s="214" t="s">
        <v>6211</v>
      </c>
      <c r="D263" s="214" t="s">
        <v>6212</v>
      </c>
      <c r="E263" s="214" t="s">
        <v>5604</v>
      </c>
      <c r="F263" s="216">
        <v>39608</v>
      </c>
      <c r="G263" s="214" t="s">
        <v>5605</v>
      </c>
      <c r="H263" s="214" t="s">
        <v>4254</v>
      </c>
      <c r="I263" s="214" t="s">
        <v>4255</v>
      </c>
      <c r="J263" s="214" t="s">
        <v>4256</v>
      </c>
      <c r="K263" s="214" t="s">
        <v>5589</v>
      </c>
      <c r="L263" s="216">
        <v>39608</v>
      </c>
      <c r="M263" s="217">
        <v>2684.45</v>
      </c>
      <c r="N263" s="217">
        <v>2684.45</v>
      </c>
    </row>
    <row r="264" spans="1:14" ht="23.25" thickBot="1">
      <c r="A264" s="214" t="s">
        <v>5583</v>
      </c>
      <c r="B264" s="214" t="s">
        <v>5584</v>
      </c>
      <c r="C264" s="214" t="s">
        <v>6211</v>
      </c>
      <c r="D264" s="214" t="s">
        <v>6212</v>
      </c>
      <c r="E264" s="214" t="s">
        <v>5604</v>
      </c>
      <c r="F264" s="216">
        <v>39636</v>
      </c>
      <c r="G264" s="214" t="s">
        <v>5605</v>
      </c>
      <c r="H264" s="214" t="s">
        <v>4257</v>
      </c>
      <c r="I264" s="214" t="s">
        <v>4258</v>
      </c>
      <c r="J264" s="214" t="s">
        <v>4259</v>
      </c>
      <c r="K264" s="214" t="s">
        <v>5589</v>
      </c>
      <c r="L264" s="216">
        <v>39636</v>
      </c>
      <c r="M264" s="217">
        <v>2046.13</v>
      </c>
      <c r="N264" s="217">
        <v>2046.13</v>
      </c>
    </row>
    <row r="265" spans="1:14" ht="23.25" thickBot="1">
      <c r="A265" s="214" t="s">
        <v>5583</v>
      </c>
      <c r="B265" s="214" t="s">
        <v>5584</v>
      </c>
      <c r="C265" s="214" t="s">
        <v>6211</v>
      </c>
      <c r="D265" s="214" t="s">
        <v>6212</v>
      </c>
      <c r="E265" s="214" t="s">
        <v>5604</v>
      </c>
      <c r="F265" s="216">
        <v>39636</v>
      </c>
      <c r="G265" s="214" t="s">
        <v>5605</v>
      </c>
      <c r="H265" s="214" t="s">
        <v>4260</v>
      </c>
      <c r="I265" s="214" t="s">
        <v>4261</v>
      </c>
      <c r="J265" s="214" t="s">
        <v>4262</v>
      </c>
      <c r="K265" s="214" t="s">
        <v>5589</v>
      </c>
      <c r="L265" s="216">
        <v>39636</v>
      </c>
      <c r="M265" s="217">
        <v>4355.1400000000003</v>
      </c>
      <c r="N265" s="217">
        <v>4355.1400000000003</v>
      </c>
    </row>
    <row r="266" spans="1:14" ht="23.25" thickBot="1">
      <c r="A266" s="214" t="s">
        <v>5583</v>
      </c>
      <c r="B266" s="214" t="s">
        <v>5584</v>
      </c>
      <c r="C266" s="214" t="s">
        <v>6211</v>
      </c>
      <c r="D266" s="214" t="s">
        <v>6212</v>
      </c>
      <c r="E266" s="214" t="s">
        <v>5604</v>
      </c>
      <c r="F266" s="216">
        <v>39637</v>
      </c>
      <c r="G266" s="214" t="s">
        <v>5605</v>
      </c>
      <c r="H266" s="214" t="s">
        <v>4263</v>
      </c>
      <c r="I266" s="214" t="s">
        <v>5691</v>
      </c>
      <c r="J266" s="214" t="s">
        <v>4264</v>
      </c>
      <c r="K266" s="214" t="s">
        <v>5589</v>
      </c>
      <c r="L266" s="216">
        <v>39637</v>
      </c>
      <c r="M266" s="217">
        <v>2710.18</v>
      </c>
      <c r="N266" s="217">
        <v>2710.18</v>
      </c>
    </row>
    <row r="267" spans="1:14" ht="23.25" thickBot="1">
      <c r="A267" s="214" t="s">
        <v>5583</v>
      </c>
      <c r="B267" s="214" t="s">
        <v>5584</v>
      </c>
      <c r="C267" s="214" t="s">
        <v>6211</v>
      </c>
      <c r="D267" s="214" t="s">
        <v>6212</v>
      </c>
      <c r="E267" s="214" t="s">
        <v>5604</v>
      </c>
      <c r="F267" s="216">
        <v>39639</v>
      </c>
      <c r="G267" s="214" t="s">
        <v>5605</v>
      </c>
      <c r="H267" s="214" t="s">
        <v>4265</v>
      </c>
      <c r="I267" s="214" t="s">
        <v>4266</v>
      </c>
      <c r="J267" s="214" t="s">
        <v>4267</v>
      </c>
      <c r="K267" s="214" t="s">
        <v>5589</v>
      </c>
      <c r="L267" s="216">
        <v>39639</v>
      </c>
      <c r="M267" s="217">
        <v>22538.53</v>
      </c>
      <c r="N267" s="217">
        <v>22538.53</v>
      </c>
    </row>
    <row r="268" spans="1:14" ht="23.25" thickBot="1">
      <c r="A268" s="214" t="s">
        <v>5583</v>
      </c>
      <c r="B268" s="214" t="s">
        <v>5584</v>
      </c>
      <c r="C268" s="214" t="s">
        <v>6211</v>
      </c>
      <c r="D268" s="214" t="s">
        <v>6212</v>
      </c>
      <c r="E268" s="214" t="s">
        <v>5604</v>
      </c>
      <c r="F268" s="216">
        <v>39671</v>
      </c>
      <c r="G268" s="214" t="s">
        <v>5605</v>
      </c>
      <c r="H268" s="214" t="s">
        <v>4268</v>
      </c>
      <c r="I268" s="214" t="s">
        <v>4269</v>
      </c>
      <c r="J268" s="214" t="s">
        <v>4270</v>
      </c>
      <c r="K268" s="214" t="s">
        <v>5589</v>
      </c>
      <c r="L268" s="216">
        <v>39671</v>
      </c>
      <c r="M268" s="217">
        <v>1234.5</v>
      </c>
      <c r="N268" s="217">
        <v>1234.5</v>
      </c>
    </row>
    <row r="269" spans="1:14" ht="23.25" thickBot="1">
      <c r="A269" s="214" t="s">
        <v>5583</v>
      </c>
      <c r="B269" s="214" t="s">
        <v>5584</v>
      </c>
      <c r="C269" s="214" t="s">
        <v>6211</v>
      </c>
      <c r="D269" s="214" t="s">
        <v>6212</v>
      </c>
      <c r="E269" s="214" t="s">
        <v>5604</v>
      </c>
      <c r="F269" s="216">
        <v>39672</v>
      </c>
      <c r="G269" s="214" t="s">
        <v>5605</v>
      </c>
      <c r="H269" s="214" t="s">
        <v>4271</v>
      </c>
      <c r="I269" s="214" t="s">
        <v>4272</v>
      </c>
      <c r="J269" s="214" t="s">
        <v>4273</v>
      </c>
      <c r="K269" s="214" t="s">
        <v>5589</v>
      </c>
      <c r="L269" s="216">
        <v>39672</v>
      </c>
      <c r="M269" s="217">
        <v>18749.78</v>
      </c>
      <c r="N269" s="217">
        <v>18749.78</v>
      </c>
    </row>
    <row r="270" spans="1:14" ht="23.25" thickBot="1">
      <c r="A270" s="214" t="s">
        <v>5583</v>
      </c>
      <c r="B270" s="214" t="s">
        <v>5584</v>
      </c>
      <c r="C270" s="214" t="s">
        <v>6211</v>
      </c>
      <c r="D270" s="214" t="s">
        <v>6212</v>
      </c>
      <c r="E270" s="214" t="s">
        <v>5604</v>
      </c>
      <c r="F270" s="216">
        <v>39672</v>
      </c>
      <c r="G270" s="214" t="s">
        <v>5605</v>
      </c>
      <c r="H270" s="214" t="s">
        <v>4274</v>
      </c>
      <c r="I270" s="214" t="s">
        <v>4275</v>
      </c>
      <c r="J270" s="214" t="s">
        <v>4276</v>
      </c>
      <c r="K270" s="214" t="s">
        <v>5589</v>
      </c>
      <c r="L270" s="216">
        <v>39672</v>
      </c>
      <c r="M270" s="217">
        <v>1433.72</v>
      </c>
      <c r="N270" s="217">
        <v>1433.72</v>
      </c>
    </row>
    <row r="271" spans="1:14" ht="23.25" thickBot="1">
      <c r="A271" s="214" t="s">
        <v>5583</v>
      </c>
      <c r="B271" s="214" t="s">
        <v>5584</v>
      </c>
      <c r="C271" s="214" t="s">
        <v>6211</v>
      </c>
      <c r="D271" s="214" t="s">
        <v>6212</v>
      </c>
      <c r="E271" s="214" t="s">
        <v>5604</v>
      </c>
      <c r="F271" s="216">
        <v>39672</v>
      </c>
      <c r="G271" s="214" t="s">
        <v>5605</v>
      </c>
      <c r="H271" s="214" t="s">
        <v>4277</v>
      </c>
      <c r="I271" s="214" t="s">
        <v>4278</v>
      </c>
      <c r="J271" s="214" t="s">
        <v>4279</v>
      </c>
      <c r="K271" s="214" t="s">
        <v>5589</v>
      </c>
      <c r="L271" s="216">
        <v>39672</v>
      </c>
      <c r="M271" s="217">
        <v>6009.54</v>
      </c>
      <c r="N271" s="217">
        <v>6009.54</v>
      </c>
    </row>
    <row r="272" spans="1:14" ht="23.25" thickBot="1">
      <c r="A272" s="214" t="s">
        <v>5583</v>
      </c>
      <c r="B272" s="214" t="s">
        <v>5584</v>
      </c>
      <c r="C272" s="214" t="s">
        <v>6211</v>
      </c>
      <c r="D272" s="214" t="s">
        <v>6212</v>
      </c>
      <c r="E272" s="214" t="s">
        <v>5604</v>
      </c>
      <c r="F272" s="216">
        <v>39692</v>
      </c>
      <c r="G272" s="214" t="s">
        <v>5605</v>
      </c>
      <c r="H272" s="214" t="s">
        <v>4280</v>
      </c>
      <c r="I272" s="214" t="s">
        <v>4281</v>
      </c>
      <c r="J272" s="214" t="s">
        <v>4282</v>
      </c>
      <c r="K272" s="214" t="s">
        <v>5589</v>
      </c>
      <c r="L272" s="216">
        <v>39692</v>
      </c>
      <c r="M272" s="217">
        <v>113.04</v>
      </c>
      <c r="N272" s="217">
        <v>113.04</v>
      </c>
    </row>
    <row r="273" spans="1:14" ht="23.25" thickBot="1">
      <c r="A273" s="214" t="s">
        <v>5583</v>
      </c>
      <c r="B273" s="214" t="s">
        <v>5584</v>
      </c>
      <c r="C273" s="214" t="s">
        <v>6211</v>
      </c>
      <c r="D273" s="214" t="s">
        <v>6212</v>
      </c>
      <c r="E273" s="214" t="s">
        <v>5604</v>
      </c>
      <c r="F273" s="216">
        <v>39692</v>
      </c>
      <c r="G273" s="214" t="s">
        <v>5605</v>
      </c>
      <c r="H273" s="214" t="s">
        <v>4283</v>
      </c>
      <c r="I273" s="214" t="s">
        <v>4261</v>
      </c>
      <c r="J273" s="214" t="s">
        <v>4284</v>
      </c>
      <c r="K273" s="214" t="s">
        <v>5589</v>
      </c>
      <c r="L273" s="216">
        <v>39692</v>
      </c>
      <c r="M273" s="217">
        <v>4822.08</v>
      </c>
      <c r="N273" s="217">
        <v>4822.08</v>
      </c>
    </row>
    <row r="274" spans="1:14" ht="23.25" thickBot="1">
      <c r="A274" s="214" t="s">
        <v>5583</v>
      </c>
      <c r="B274" s="214" t="s">
        <v>5584</v>
      </c>
      <c r="C274" s="214" t="s">
        <v>6211</v>
      </c>
      <c r="D274" s="214" t="s">
        <v>6212</v>
      </c>
      <c r="E274" s="214" t="s">
        <v>5604</v>
      </c>
      <c r="F274" s="216">
        <v>39692</v>
      </c>
      <c r="G274" s="214" t="s">
        <v>5605</v>
      </c>
      <c r="H274" s="214" t="s">
        <v>4285</v>
      </c>
      <c r="I274" s="214" t="s">
        <v>4286</v>
      </c>
      <c r="J274" s="214" t="s">
        <v>4287</v>
      </c>
      <c r="K274" s="214" t="s">
        <v>5589</v>
      </c>
      <c r="L274" s="216">
        <v>39692</v>
      </c>
      <c r="M274" s="217">
        <v>2585.5500000000002</v>
      </c>
      <c r="N274" s="217">
        <v>2585.5500000000002</v>
      </c>
    </row>
    <row r="275" spans="1:14" ht="23.25" thickBot="1">
      <c r="A275" s="214" t="s">
        <v>5583</v>
      </c>
      <c r="B275" s="214" t="s">
        <v>5584</v>
      </c>
      <c r="C275" s="214" t="s">
        <v>6211</v>
      </c>
      <c r="D275" s="214" t="s">
        <v>6212</v>
      </c>
      <c r="E275" s="214" t="s">
        <v>5604</v>
      </c>
      <c r="F275" s="216">
        <v>39695</v>
      </c>
      <c r="G275" s="214" t="s">
        <v>5605</v>
      </c>
      <c r="H275" s="214" t="s">
        <v>4288</v>
      </c>
      <c r="I275" s="214" t="s">
        <v>4289</v>
      </c>
      <c r="J275" s="214" t="s">
        <v>4290</v>
      </c>
      <c r="K275" s="214" t="s">
        <v>5589</v>
      </c>
      <c r="L275" s="216">
        <v>39695</v>
      </c>
      <c r="M275" s="217">
        <v>18023.12</v>
      </c>
      <c r="N275" s="217">
        <v>18023.12</v>
      </c>
    </row>
    <row r="276" spans="1:14" ht="23.25" thickBot="1">
      <c r="A276" s="214" t="s">
        <v>5583</v>
      </c>
      <c r="B276" s="214" t="s">
        <v>5584</v>
      </c>
      <c r="C276" s="214" t="s">
        <v>6211</v>
      </c>
      <c r="D276" s="214" t="s">
        <v>6212</v>
      </c>
      <c r="E276" s="214" t="s">
        <v>5604</v>
      </c>
      <c r="F276" s="216">
        <v>39720</v>
      </c>
      <c r="G276" s="214" t="s">
        <v>5605</v>
      </c>
      <c r="H276" s="214" t="s">
        <v>4291</v>
      </c>
      <c r="I276" s="214" t="s">
        <v>4289</v>
      </c>
      <c r="J276" s="214" t="s">
        <v>4292</v>
      </c>
      <c r="K276" s="214" t="s">
        <v>5589</v>
      </c>
      <c r="L276" s="216">
        <v>39720</v>
      </c>
      <c r="M276" s="217">
        <v>16925.330000000002</v>
      </c>
      <c r="N276" s="217">
        <v>16925.330000000002</v>
      </c>
    </row>
    <row r="277" spans="1:14" ht="23.25" thickBot="1">
      <c r="A277" s="214" t="s">
        <v>5583</v>
      </c>
      <c r="B277" s="214" t="s">
        <v>5584</v>
      </c>
      <c r="C277" s="214" t="s">
        <v>6211</v>
      </c>
      <c r="D277" s="214" t="s">
        <v>6212</v>
      </c>
      <c r="E277" s="214" t="s">
        <v>5604</v>
      </c>
      <c r="F277" s="216">
        <v>39721</v>
      </c>
      <c r="G277" s="214" t="s">
        <v>5605</v>
      </c>
      <c r="H277" s="214" t="s">
        <v>4293</v>
      </c>
      <c r="I277" s="214" t="s">
        <v>4294</v>
      </c>
      <c r="J277" s="214" t="s">
        <v>4295</v>
      </c>
      <c r="K277" s="214" t="s">
        <v>5589</v>
      </c>
      <c r="L277" s="216">
        <v>39721</v>
      </c>
      <c r="M277" s="217">
        <v>2217.42</v>
      </c>
      <c r="N277" s="217">
        <v>2217.42</v>
      </c>
    </row>
    <row r="278" spans="1:14" ht="23.25" thickBot="1">
      <c r="A278" s="214" t="s">
        <v>5583</v>
      </c>
      <c r="B278" s="214" t="s">
        <v>5584</v>
      </c>
      <c r="C278" s="214" t="s">
        <v>6211</v>
      </c>
      <c r="D278" s="214" t="s">
        <v>6212</v>
      </c>
      <c r="E278" s="214" t="s">
        <v>5604</v>
      </c>
      <c r="F278" s="216">
        <v>39723</v>
      </c>
      <c r="G278" s="214" t="s">
        <v>5605</v>
      </c>
      <c r="H278" s="214" t="s">
        <v>4296</v>
      </c>
      <c r="I278" s="214" t="s">
        <v>4297</v>
      </c>
      <c r="J278" s="214" t="s">
        <v>4298</v>
      </c>
      <c r="K278" s="214" t="s">
        <v>5589</v>
      </c>
      <c r="L278" s="216">
        <v>39723</v>
      </c>
      <c r="M278" s="217">
        <v>5685.66</v>
      </c>
      <c r="N278" s="217">
        <v>5685.66</v>
      </c>
    </row>
    <row r="279" spans="1:14" ht="23.25" thickBot="1">
      <c r="A279" s="214" t="s">
        <v>5583</v>
      </c>
      <c r="B279" s="214" t="s">
        <v>5584</v>
      </c>
      <c r="C279" s="214" t="s">
        <v>6211</v>
      </c>
      <c r="D279" s="214" t="s">
        <v>6212</v>
      </c>
      <c r="E279" s="214" t="s">
        <v>5604</v>
      </c>
      <c r="F279" s="216">
        <v>39751</v>
      </c>
      <c r="G279" s="214" t="s">
        <v>5605</v>
      </c>
      <c r="H279" s="214" t="s">
        <v>4299</v>
      </c>
      <c r="I279" s="214" t="s">
        <v>4300</v>
      </c>
      <c r="J279" s="214" t="s">
        <v>4301</v>
      </c>
      <c r="K279" s="214" t="s">
        <v>5589</v>
      </c>
      <c r="L279" s="216">
        <v>39751</v>
      </c>
      <c r="M279" s="217">
        <v>2288.62</v>
      </c>
      <c r="N279" s="217">
        <v>2288.62</v>
      </c>
    </row>
    <row r="280" spans="1:14" ht="23.25" thickBot="1">
      <c r="A280" s="214" t="s">
        <v>5583</v>
      </c>
      <c r="B280" s="214" t="s">
        <v>5584</v>
      </c>
      <c r="C280" s="214" t="s">
        <v>6211</v>
      </c>
      <c r="D280" s="214" t="s">
        <v>6212</v>
      </c>
      <c r="E280" s="214" t="s">
        <v>5604</v>
      </c>
      <c r="F280" s="216">
        <v>39751</v>
      </c>
      <c r="G280" s="214" t="s">
        <v>5605</v>
      </c>
      <c r="H280" s="214" t="s">
        <v>4302</v>
      </c>
      <c r="I280" s="214" t="s">
        <v>4303</v>
      </c>
      <c r="J280" s="214" t="s">
        <v>4304</v>
      </c>
      <c r="K280" s="214" t="s">
        <v>5589</v>
      </c>
      <c r="L280" s="216">
        <v>39751</v>
      </c>
      <c r="M280" s="217">
        <v>2318.5500000000002</v>
      </c>
      <c r="N280" s="217">
        <v>2318.5500000000002</v>
      </c>
    </row>
    <row r="281" spans="1:14" ht="23.25" thickBot="1">
      <c r="A281" s="214" t="s">
        <v>5583</v>
      </c>
      <c r="B281" s="214" t="s">
        <v>5584</v>
      </c>
      <c r="C281" s="214" t="s">
        <v>6211</v>
      </c>
      <c r="D281" s="214" t="s">
        <v>6212</v>
      </c>
      <c r="E281" s="214" t="s">
        <v>5604</v>
      </c>
      <c r="F281" s="216">
        <v>39752</v>
      </c>
      <c r="G281" s="214" t="s">
        <v>5605</v>
      </c>
      <c r="H281" s="214" t="s">
        <v>4305</v>
      </c>
      <c r="I281" s="214" t="s">
        <v>4261</v>
      </c>
      <c r="J281" s="214" t="s">
        <v>4306</v>
      </c>
      <c r="K281" s="214" t="s">
        <v>5589</v>
      </c>
      <c r="L281" s="216">
        <v>39752</v>
      </c>
      <c r="M281" s="217">
        <v>4540.74</v>
      </c>
      <c r="N281" s="217">
        <v>4540.74</v>
      </c>
    </row>
    <row r="282" spans="1:14" ht="23.25" thickBot="1">
      <c r="A282" s="214" t="s">
        <v>5583</v>
      </c>
      <c r="B282" s="214" t="s">
        <v>5584</v>
      </c>
      <c r="C282" s="214" t="s">
        <v>6211</v>
      </c>
      <c r="D282" s="214" t="s">
        <v>6212</v>
      </c>
      <c r="E282" s="214" t="s">
        <v>5604</v>
      </c>
      <c r="F282" s="216">
        <v>39756</v>
      </c>
      <c r="G282" s="214" t="s">
        <v>5605</v>
      </c>
      <c r="H282" s="214" t="s">
        <v>4307</v>
      </c>
      <c r="I282" s="214" t="s">
        <v>4289</v>
      </c>
      <c r="J282" s="214" t="s">
        <v>4308</v>
      </c>
      <c r="K282" s="214" t="s">
        <v>5589</v>
      </c>
      <c r="L282" s="216">
        <v>39756</v>
      </c>
      <c r="M282" s="217">
        <v>17550.060000000001</v>
      </c>
      <c r="N282" s="217">
        <v>17550.060000000001</v>
      </c>
    </row>
    <row r="283" spans="1:14" ht="23.25" thickBot="1">
      <c r="A283" s="214" t="s">
        <v>5583</v>
      </c>
      <c r="B283" s="214" t="s">
        <v>5584</v>
      </c>
      <c r="C283" s="214" t="s">
        <v>6211</v>
      </c>
      <c r="D283" s="214" t="s">
        <v>6212</v>
      </c>
      <c r="E283" s="214" t="s">
        <v>5604</v>
      </c>
      <c r="F283" s="216">
        <v>39819</v>
      </c>
      <c r="G283" s="214" t="s">
        <v>5605</v>
      </c>
      <c r="H283" s="214" t="s">
        <v>4309</v>
      </c>
      <c r="I283" s="214" t="s">
        <v>4310</v>
      </c>
      <c r="J283" s="214" t="s">
        <v>4311</v>
      </c>
      <c r="K283" s="214" t="s">
        <v>4312</v>
      </c>
      <c r="L283" s="216">
        <v>39801</v>
      </c>
      <c r="M283" s="217">
        <v>1672.99</v>
      </c>
      <c r="N283" s="217">
        <v>2091.2399999999998</v>
      </c>
    </row>
    <row r="284" spans="1:14" ht="23.25" thickBot="1">
      <c r="A284" s="214" t="s">
        <v>5583</v>
      </c>
      <c r="B284" s="214" t="s">
        <v>5584</v>
      </c>
      <c r="C284" s="214" t="s">
        <v>6211</v>
      </c>
      <c r="D284" s="214" t="s">
        <v>6212</v>
      </c>
      <c r="E284" s="214" t="s">
        <v>5604</v>
      </c>
      <c r="F284" s="216">
        <v>39822</v>
      </c>
      <c r="G284" s="214" t="s">
        <v>5605</v>
      </c>
      <c r="H284" s="214" t="s">
        <v>4313</v>
      </c>
      <c r="I284" s="214" t="s">
        <v>4261</v>
      </c>
      <c r="J284" s="214" t="s">
        <v>4314</v>
      </c>
      <c r="K284" s="214" t="s">
        <v>4315</v>
      </c>
      <c r="L284" s="216">
        <v>39801</v>
      </c>
      <c r="M284" s="217">
        <v>5632.33</v>
      </c>
      <c r="N284" s="217">
        <v>7040.41</v>
      </c>
    </row>
    <row r="285" spans="1:14" ht="23.25" thickBot="1">
      <c r="A285" s="214" t="s">
        <v>5583</v>
      </c>
      <c r="B285" s="214" t="s">
        <v>5584</v>
      </c>
      <c r="C285" s="214" t="s">
        <v>6211</v>
      </c>
      <c r="D285" s="214" t="s">
        <v>6212</v>
      </c>
      <c r="E285" s="214" t="s">
        <v>5604</v>
      </c>
      <c r="F285" s="216">
        <v>39828</v>
      </c>
      <c r="G285" s="214" t="s">
        <v>5605</v>
      </c>
      <c r="H285" s="214" t="s">
        <v>4316</v>
      </c>
      <c r="I285" s="214" t="s">
        <v>4303</v>
      </c>
      <c r="J285" s="214" t="s">
        <v>4317</v>
      </c>
      <c r="K285" s="214" t="s">
        <v>4318</v>
      </c>
      <c r="L285" s="216">
        <v>39813</v>
      </c>
      <c r="M285" s="217">
        <v>429.43</v>
      </c>
      <c r="N285" s="217">
        <v>536.79</v>
      </c>
    </row>
    <row r="286" spans="1:14" ht="23.25" thickBot="1">
      <c r="A286" s="214" t="s">
        <v>5583</v>
      </c>
      <c r="B286" s="214" t="s">
        <v>5584</v>
      </c>
      <c r="C286" s="214" t="s">
        <v>6211</v>
      </c>
      <c r="D286" s="214" t="s">
        <v>6212</v>
      </c>
      <c r="E286" s="214" t="s">
        <v>5604</v>
      </c>
      <c r="F286" s="216">
        <v>39829</v>
      </c>
      <c r="G286" s="214" t="s">
        <v>5605</v>
      </c>
      <c r="H286" s="214" t="s">
        <v>4319</v>
      </c>
      <c r="I286" s="214" t="s">
        <v>4289</v>
      </c>
      <c r="J286" s="214" t="s">
        <v>4320</v>
      </c>
      <c r="K286" s="214" t="s">
        <v>4321</v>
      </c>
      <c r="L286" s="216">
        <v>39813</v>
      </c>
      <c r="M286" s="217">
        <v>14453.53</v>
      </c>
      <c r="N286" s="217">
        <v>18066.91</v>
      </c>
    </row>
    <row r="287" spans="1:14" ht="23.25" thickBot="1">
      <c r="A287" s="214" t="s">
        <v>5583</v>
      </c>
      <c r="B287" s="214" t="s">
        <v>5584</v>
      </c>
      <c r="C287" s="214" t="s">
        <v>6211</v>
      </c>
      <c r="D287" s="214" t="s">
        <v>6212</v>
      </c>
      <c r="E287" s="214" t="s">
        <v>5604</v>
      </c>
      <c r="F287" s="216">
        <v>39836</v>
      </c>
      <c r="G287" s="214" t="s">
        <v>5605</v>
      </c>
      <c r="H287" s="214" t="s">
        <v>4322</v>
      </c>
      <c r="I287" s="214" t="s">
        <v>4243</v>
      </c>
      <c r="J287" s="214" t="s">
        <v>4323</v>
      </c>
      <c r="K287" s="214" t="s">
        <v>4324</v>
      </c>
      <c r="L287" s="216">
        <v>39813</v>
      </c>
      <c r="M287" s="217">
        <v>530.57000000000005</v>
      </c>
      <c r="N287" s="217">
        <v>663.21</v>
      </c>
    </row>
    <row r="288" spans="1:14" ht="23.25" thickBot="1">
      <c r="A288" s="214" t="s">
        <v>5583</v>
      </c>
      <c r="B288" s="214" t="s">
        <v>5584</v>
      </c>
      <c r="C288" s="214" t="s">
        <v>6211</v>
      </c>
      <c r="D288" s="214" t="s">
        <v>6212</v>
      </c>
      <c r="E288" s="214" t="s">
        <v>5604</v>
      </c>
      <c r="F288" s="216">
        <v>39836</v>
      </c>
      <c r="G288" s="214" t="s">
        <v>5605</v>
      </c>
      <c r="H288" s="214" t="s">
        <v>4325</v>
      </c>
      <c r="I288" s="214" t="s">
        <v>4261</v>
      </c>
      <c r="J288" s="214" t="s">
        <v>4326</v>
      </c>
      <c r="K288" s="214" t="s">
        <v>4327</v>
      </c>
      <c r="L288" s="216">
        <v>39813</v>
      </c>
      <c r="M288" s="217">
        <v>5122.6499999999996</v>
      </c>
      <c r="N288" s="217">
        <v>6403.31</v>
      </c>
    </row>
    <row r="289" spans="1:14" ht="23.25" thickBot="1">
      <c r="A289" s="214" t="s">
        <v>5583</v>
      </c>
      <c r="B289" s="214" t="s">
        <v>5584</v>
      </c>
      <c r="C289" s="214" t="s">
        <v>6211</v>
      </c>
      <c r="D289" s="214" t="s">
        <v>6212</v>
      </c>
      <c r="E289" s="214" t="s">
        <v>4328</v>
      </c>
      <c r="F289" s="216">
        <v>39735</v>
      </c>
      <c r="G289" s="214" t="s">
        <v>5605</v>
      </c>
      <c r="H289" s="214" t="s">
        <v>4329</v>
      </c>
      <c r="I289" s="214" t="s">
        <v>4330</v>
      </c>
      <c r="J289" s="214" t="s">
        <v>4331</v>
      </c>
      <c r="K289" s="214" t="s">
        <v>5589</v>
      </c>
      <c r="L289" s="216">
        <v>39735</v>
      </c>
      <c r="M289" s="217">
        <v>151.32</v>
      </c>
      <c r="N289" s="217">
        <v>151.32</v>
      </c>
    </row>
    <row r="290" spans="1:14" ht="23.25" thickBot="1">
      <c r="A290" s="214" t="s">
        <v>5583</v>
      </c>
      <c r="B290" s="214" t="s">
        <v>5584</v>
      </c>
      <c r="C290" s="214" t="s">
        <v>6211</v>
      </c>
      <c r="D290" s="214" t="s">
        <v>6212</v>
      </c>
      <c r="E290" s="214" t="s">
        <v>4328</v>
      </c>
      <c r="F290" s="216">
        <v>39736</v>
      </c>
      <c r="G290" s="214" t="s">
        <v>5605</v>
      </c>
      <c r="H290" s="214" t="s">
        <v>4332</v>
      </c>
      <c r="I290" s="214" t="s">
        <v>4333</v>
      </c>
      <c r="J290" s="214" t="s">
        <v>4334</v>
      </c>
      <c r="K290" s="214" t="s">
        <v>5589</v>
      </c>
      <c r="L290" s="216">
        <v>39736</v>
      </c>
      <c r="M290" s="217">
        <v>188</v>
      </c>
      <c r="N290" s="217">
        <v>188</v>
      </c>
    </row>
    <row r="291" spans="1:14" ht="23.25" thickBot="1">
      <c r="A291" s="214" t="s">
        <v>5583</v>
      </c>
      <c r="B291" s="214" t="s">
        <v>5584</v>
      </c>
      <c r="C291" s="214" t="s">
        <v>6211</v>
      </c>
      <c r="D291" s="214" t="s">
        <v>6212</v>
      </c>
      <c r="E291" s="214" t="s">
        <v>4335</v>
      </c>
      <c r="F291" s="216">
        <v>39706</v>
      </c>
      <c r="G291" s="214" t="s">
        <v>5625</v>
      </c>
      <c r="H291" s="214" t="s">
        <v>4336</v>
      </c>
      <c r="I291" s="214" t="s">
        <v>4337</v>
      </c>
      <c r="J291" s="214" t="s">
        <v>5589</v>
      </c>
      <c r="K291" s="214" t="s">
        <v>5589</v>
      </c>
      <c r="L291" s="216">
        <v>39706</v>
      </c>
      <c r="M291" s="217">
        <v>39.200000000000003</v>
      </c>
      <c r="N291" s="217">
        <v>39.200000000000003</v>
      </c>
    </row>
    <row r="292" spans="1:14" ht="23.25" thickBot="1">
      <c r="A292" s="214" t="s">
        <v>5583</v>
      </c>
      <c r="B292" s="214" t="s">
        <v>5584</v>
      </c>
      <c r="C292" s="214" t="s">
        <v>6211</v>
      </c>
      <c r="D292" s="214" t="s">
        <v>6212</v>
      </c>
      <c r="E292" s="214" t="s">
        <v>4338</v>
      </c>
      <c r="F292" s="216">
        <v>39624</v>
      </c>
      <c r="G292" s="214" t="s">
        <v>5625</v>
      </c>
      <c r="H292" s="214" t="s">
        <v>4339</v>
      </c>
      <c r="I292" s="214" t="s">
        <v>4340</v>
      </c>
      <c r="J292" s="214" t="s">
        <v>5589</v>
      </c>
      <c r="K292" s="214" t="s">
        <v>5589</v>
      </c>
      <c r="L292" s="216">
        <v>39624</v>
      </c>
      <c r="M292" s="217">
        <v>40</v>
      </c>
      <c r="N292" s="217">
        <v>40</v>
      </c>
    </row>
    <row r="293" spans="1:14" ht="23.25" thickBot="1">
      <c r="A293" s="214" t="s">
        <v>5583</v>
      </c>
      <c r="B293" s="214" t="s">
        <v>5584</v>
      </c>
      <c r="C293" s="214" t="s">
        <v>6211</v>
      </c>
      <c r="D293" s="214" t="s">
        <v>6212</v>
      </c>
      <c r="E293" s="214" t="s">
        <v>4341</v>
      </c>
      <c r="F293" s="216">
        <v>39624</v>
      </c>
      <c r="G293" s="214" t="s">
        <v>5625</v>
      </c>
      <c r="H293" s="214" t="s">
        <v>4342</v>
      </c>
      <c r="I293" s="214" t="s">
        <v>4343</v>
      </c>
      <c r="J293" s="214" t="s">
        <v>5589</v>
      </c>
      <c r="K293" s="214" t="s">
        <v>5589</v>
      </c>
      <c r="L293" s="216">
        <v>39624</v>
      </c>
      <c r="M293" s="217">
        <v>337.69</v>
      </c>
      <c r="N293" s="217">
        <v>337.69</v>
      </c>
    </row>
    <row r="294" spans="1:14" ht="23.25" thickBot="1">
      <c r="A294" s="214" t="s">
        <v>5583</v>
      </c>
      <c r="B294" s="214" t="s">
        <v>5584</v>
      </c>
      <c r="C294" s="214" t="s">
        <v>6211</v>
      </c>
      <c r="D294" s="214" t="s">
        <v>6212</v>
      </c>
      <c r="E294" s="214" t="s">
        <v>5778</v>
      </c>
      <c r="F294" s="216">
        <v>39476</v>
      </c>
      <c r="G294" s="214" t="s">
        <v>5605</v>
      </c>
      <c r="H294" s="214" t="s">
        <v>4344</v>
      </c>
      <c r="I294" s="214" t="s">
        <v>4345</v>
      </c>
      <c r="J294" s="214" t="s">
        <v>4346</v>
      </c>
      <c r="K294" s="214" t="s">
        <v>5589</v>
      </c>
      <c r="L294" s="216">
        <v>39476</v>
      </c>
      <c r="M294" s="217">
        <v>13251.82</v>
      </c>
      <c r="N294" s="217">
        <v>13251.82</v>
      </c>
    </row>
    <row r="295" spans="1:14" ht="23.25" thickBot="1">
      <c r="A295" s="214" t="s">
        <v>5583</v>
      </c>
      <c r="B295" s="214" t="s">
        <v>5584</v>
      </c>
      <c r="C295" s="214" t="s">
        <v>6211</v>
      </c>
      <c r="D295" s="214" t="s">
        <v>6212</v>
      </c>
      <c r="E295" s="214" t="s">
        <v>5778</v>
      </c>
      <c r="F295" s="216">
        <v>39478</v>
      </c>
      <c r="G295" s="214" t="s">
        <v>5605</v>
      </c>
      <c r="H295" s="214" t="s">
        <v>4347</v>
      </c>
      <c r="I295" s="214" t="s">
        <v>4348</v>
      </c>
      <c r="J295" s="214" t="s">
        <v>4349</v>
      </c>
      <c r="K295" s="214" t="s">
        <v>5589</v>
      </c>
      <c r="L295" s="216">
        <v>39478</v>
      </c>
      <c r="M295" s="217">
        <v>9371.9699999999993</v>
      </c>
      <c r="N295" s="217">
        <v>9371.9699999999993</v>
      </c>
    </row>
    <row r="296" spans="1:14" ht="23.25" thickBot="1">
      <c r="A296" s="214" t="s">
        <v>5583</v>
      </c>
      <c r="B296" s="214" t="s">
        <v>5584</v>
      </c>
      <c r="C296" s="214" t="s">
        <v>6211</v>
      </c>
      <c r="D296" s="214" t="s">
        <v>6212</v>
      </c>
      <c r="E296" s="214" t="s">
        <v>5778</v>
      </c>
      <c r="F296" s="216">
        <v>39478</v>
      </c>
      <c r="G296" s="214" t="s">
        <v>5605</v>
      </c>
      <c r="H296" s="214" t="s">
        <v>4350</v>
      </c>
      <c r="I296" s="214" t="s">
        <v>4351</v>
      </c>
      <c r="J296" s="214" t="s">
        <v>4352</v>
      </c>
      <c r="K296" s="214" t="s">
        <v>5589</v>
      </c>
      <c r="L296" s="216">
        <v>39478</v>
      </c>
      <c r="M296" s="217">
        <v>6061.05</v>
      </c>
      <c r="N296" s="217">
        <v>6061.05</v>
      </c>
    </row>
    <row r="297" spans="1:14" ht="23.25" thickBot="1">
      <c r="A297" s="214" t="s">
        <v>5583</v>
      </c>
      <c r="B297" s="214" t="s">
        <v>5584</v>
      </c>
      <c r="C297" s="214" t="s">
        <v>6211</v>
      </c>
      <c r="D297" s="214" t="s">
        <v>6212</v>
      </c>
      <c r="E297" s="214" t="s">
        <v>5778</v>
      </c>
      <c r="F297" s="216">
        <v>39511</v>
      </c>
      <c r="G297" s="214" t="s">
        <v>5605</v>
      </c>
      <c r="H297" s="214" t="s">
        <v>4353</v>
      </c>
      <c r="I297" s="214" t="s">
        <v>4354</v>
      </c>
      <c r="J297" s="214" t="s">
        <v>4355</v>
      </c>
      <c r="K297" s="214" t="s">
        <v>5589</v>
      </c>
      <c r="L297" s="216">
        <v>39511</v>
      </c>
      <c r="M297" s="217">
        <v>507.16</v>
      </c>
      <c r="N297" s="217">
        <v>507.16</v>
      </c>
    </row>
    <row r="298" spans="1:14" ht="23.25" thickBot="1">
      <c r="A298" s="214" t="s">
        <v>5583</v>
      </c>
      <c r="B298" s="214" t="s">
        <v>5584</v>
      </c>
      <c r="C298" s="214" t="s">
        <v>6211</v>
      </c>
      <c r="D298" s="214" t="s">
        <v>6212</v>
      </c>
      <c r="E298" s="214" t="s">
        <v>5778</v>
      </c>
      <c r="F298" s="216">
        <v>39513</v>
      </c>
      <c r="G298" s="214" t="s">
        <v>5605</v>
      </c>
      <c r="H298" s="214" t="s">
        <v>4356</v>
      </c>
      <c r="I298" s="214" t="s">
        <v>4357</v>
      </c>
      <c r="J298" s="214" t="s">
        <v>4358</v>
      </c>
      <c r="K298" s="214" t="s">
        <v>5589</v>
      </c>
      <c r="L298" s="216">
        <v>39513</v>
      </c>
      <c r="M298" s="217">
        <v>10576.7</v>
      </c>
      <c r="N298" s="217">
        <v>10576.7</v>
      </c>
    </row>
    <row r="299" spans="1:14" ht="23.25" thickBot="1">
      <c r="A299" s="214" t="s">
        <v>5583</v>
      </c>
      <c r="B299" s="214" t="s">
        <v>5584</v>
      </c>
      <c r="C299" s="214" t="s">
        <v>6211</v>
      </c>
      <c r="D299" s="214" t="s">
        <v>6212</v>
      </c>
      <c r="E299" s="214" t="s">
        <v>5778</v>
      </c>
      <c r="F299" s="216">
        <v>39535</v>
      </c>
      <c r="G299" s="214" t="s">
        <v>5605</v>
      </c>
      <c r="H299" s="214" t="s">
        <v>4359</v>
      </c>
      <c r="I299" s="214" t="s">
        <v>4360</v>
      </c>
      <c r="J299" s="214" t="s">
        <v>4361</v>
      </c>
      <c r="K299" s="214" t="s">
        <v>5589</v>
      </c>
      <c r="L299" s="216">
        <v>39535</v>
      </c>
      <c r="M299" s="217">
        <v>9778.6299999999992</v>
      </c>
      <c r="N299" s="217">
        <v>9778.6299999999992</v>
      </c>
    </row>
    <row r="300" spans="1:14" ht="23.25" thickBot="1">
      <c r="A300" s="214" t="s">
        <v>5583</v>
      </c>
      <c r="B300" s="214" t="s">
        <v>5584</v>
      </c>
      <c r="C300" s="214" t="s">
        <v>6211</v>
      </c>
      <c r="D300" s="214" t="s">
        <v>6212</v>
      </c>
      <c r="E300" s="214" t="s">
        <v>5778</v>
      </c>
      <c r="F300" s="216">
        <v>39535</v>
      </c>
      <c r="G300" s="214" t="s">
        <v>5605</v>
      </c>
      <c r="H300" s="214" t="s">
        <v>4362</v>
      </c>
      <c r="I300" s="214" t="s">
        <v>4354</v>
      </c>
      <c r="J300" s="214" t="s">
        <v>4363</v>
      </c>
      <c r="K300" s="214" t="s">
        <v>5589</v>
      </c>
      <c r="L300" s="216">
        <v>39535</v>
      </c>
      <c r="M300" s="217">
        <v>701.48</v>
      </c>
      <c r="N300" s="217">
        <v>701.48</v>
      </c>
    </row>
    <row r="301" spans="1:14" ht="23.25" thickBot="1">
      <c r="A301" s="214" t="s">
        <v>5583</v>
      </c>
      <c r="B301" s="214" t="s">
        <v>5584</v>
      </c>
      <c r="C301" s="214" t="s">
        <v>6211</v>
      </c>
      <c r="D301" s="214" t="s">
        <v>6212</v>
      </c>
      <c r="E301" s="214" t="s">
        <v>5778</v>
      </c>
      <c r="F301" s="216">
        <v>39538</v>
      </c>
      <c r="G301" s="214" t="s">
        <v>5605</v>
      </c>
      <c r="H301" s="214" t="s">
        <v>4364</v>
      </c>
      <c r="I301" s="214" t="s">
        <v>4365</v>
      </c>
      <c r="J301" s="214" t="s">
        <v>4366</v>
      </c>
      <c r="K301" s="214" t="s">
        <v>5589</v>
      </c>
      <c r="L301" s="216">
        <v>39538</v>
      </c>
      <c r="M301" s="217">
        <v>1480.39</v>
      </c>
      <c r="N301" s="217">
        <v>1480.39</v>
      </c>
    </row>
    <row r="302" spans="1:14" ht="23.25" thickBot="1">
      <c r="A302" s="214" t="s">
        <v>5583</v>
      </c>
      <c r="B302" s="214" t="s">
        <v>5584</v>
      </c>
      <c r="C302" s="214" t="s">
        <v>6211</v>
      </c>
      <c r="D302" s="214" t="s">
        <v>6212</v>
      </c>
      <c r="E302" s="214" t="s">
        <v>5778</v>
      </c>
      <c r="F302" s="216">
        <v>39538</v>
      </c>
      <c r="G302" s="214" t="s">
        <v>5605</v>
      </c>
      <c r="H302" s="214" t="s">
        <v>4367</v>
      </c>
      <c r="I302" s="214" t="s">
        <v>4368</v>
      </c>
      <c r="J302" s="214" t="s">
        <v>4369</v>
      </c>
      <c r="K302" s="214" t="s">
        <v>5589</v>
      </c>
      <c r="L302" s="216">
        <v>39538</v>
      </c>
      <c r="M302" s="217">
        <v>2045.46</v>
      </c>
      <c r="N302" s="217">
        <v>2045.46</v>
      </c>
    </row>
    <row r="303" spans="1:14" ht="23.25" thickBot="1">
      <c r="A303" s="214" t="s">
        <v>5583</v>
      </c>
      <c r="B303" s="214" t="s">
        <v>5584</v>
      </c>
      <c r="C303" s="214" t="s">
        <v>6211</v>
      </c>
      <c r="D303" s="214" t="s">
        <v>6212</v>
      </c>
      <c r="E303" s="214" t="s">
        <v>5778</v>
      </c>
      <c r="F303" s="216">
        <v>39542</v>
      </c>
      <c r="G303" s="214" t="s">
        <v>5605</v>
      </c>
      <c r="H303" s="214" t="s">
        <v>4370</v>
      </c>
      <c r="I303" s="214" t="s">
        <v>4348</v>
      </c>
      <c r="J303" s="214" t="s">
        <v>4371</v>
      </c>
      <c r="K303" s="214" t="s">
        <v>5589</v>
      </c>
      <c r="L303" s="216">
        <v>39542</v>
      </c>
      <c r="M303" s="217">
        <v>6770.72</v>
      </c>
      <c r="N303" s="217">
        <v>6770.72</v>
      </c>
    </row>
    <row r="304" spans="1:14" ht="23.25" thickBot="1">
      <c r="A304" s="214" t="s">
        <v>5583</v>
      </c>
      <c r="B304" s="214" t="s">
        <v>5584</v>
      </c>
      <c r="C304" s="214" t="s">
        <v>6211</v>
      </c>
      <c r="D304" s="214" t="s">
        <v>6212</v>
      </c>
      <c r="E304" s="214" t="s">
        <v>5778</v>
      </c>
      <c r="F304" s="216">
        <v>39542</v>
      </c>
      <c r="G304" s="214" t="s">
        <v>5605</v>
      </c>
      <c r="H304" s="214" t="s">
        <v>4372</v>
      </c>
      <c r="I304" s="214" t="s">
        <v>4373</v>
      </c>
      <c r="J304" s="214" t="s">
        <v>4374</v>
      </c>
      <c r="K304" s="214" t="s">
        <v>5589</v>
      </c>
      <c r="L304" s="216">
        <v>39542</v>
      </c>
      <c r="M304" s="217">
        <v>4725.21</v>
      </c>
      <c r="N304" s="217">
        <v>4725.21</v>
      </c>
    </row>
    <row r="305" spans="1:14" ht="23.25" thickBot="1">
      <c r="A305" s="214" t="s">
        <v>5583</v>
      </c>
      <c r="B305" s="214" t="s">
        <v>5584</v>
      </c>
      <c r="C305" s="214" t="s">
        <v>6211</v>
      </c>
      <c r="D305" s="214" t="s">
        <v>6212</v>
      </c>
      <c r="E305" s="214" t="s">
        <v>5778</v>
      </c>
      <c r="F305" s="216">
        <v>39548</v>
      </c>
      <c r="G305" s="214" t="s">
        <v>5605</v>
      </c>
      <c r="H305" s="214" t="s">
        <v>4375</v>
      </c>
      <c r="I305" s="214" t="s">
        <v>4376</v>
      </c>
      <c r="J305" s="214" t="s">
        <v>4377</v>
      </c>
      <c r="K305" s="214" t="s">
        <v>5589</v>
      </c>
      <c r="L305" s="216">
        <v>39548</v>
      </c>
      <c r="M305" s="217">
        <v>6981.54</v>
      </c>
      <c r="N305" s="217">
        <v>6981.54</v>
      </c>
    </row>
    <row r="306" spans="1:14" ht="23.25" thickBot="1">
      <c r="A306" s="214" t="s">
        <v>5583</v>
      </c>
      <c r="B306" s="214" t="s">
        <v>5584</v>
      </c>
      <c r="C306" s="214" t="s">
        <v>6211</v>
      </c>
      <c r="D306" s="214" t="s">
        <v>6212</v>
      </c>
      <c r="E306" s="214" t="s">
        <v>5778</v>
      </c>
      <c r="F306" s="216">
        <v>39549</v>
      </c>
      <c r="G306" s="214" t="s">
        <v>5605</v>
      </c>
      <c r="H306" s="214" t="s">
        <v>4378</v>
      </c>
      <c r="I306" s="214" t="s">
        <v>4379</v>
      </c>
      <c r="J306" s="214" t="s">
        <v>4380</v>
      </c>
      <c r="K306" s="214" t="s">
        <v>5589</v>
      </c>
      <c r="L306" s="216">
        <v>39549</v>
      </c>
      <c r="M306" s="217">
        <v>4858.62</v>
      </c>
      <c r="N306" s="217">
        <v>4858.62</v>
      </c>
    </row>
    <row r="307" spans="1:14" ht="23.25" thickBot="1">
      <c r="A307" s="214" t="s">
        <v>5583</v>
      </c>
      <c r="B307" s="214" t="s">
        <v>5584</v>
      </c>
      <c r="C307" s="214" t="s">
        <v>6211</v>
      </c>
      <c r="D307" s="214" t="s">
        <v>6212</v>
      </c>
      <c r="E307" s="214" t="s">
        <v>5778</v>
      </c>
      <c r="F307" s="216">
        <v>39561</v>
      </c>
      <c r="G307" s="214" t="s">
        <v>5605</v>
      </c>
      <c r="H307" s="214" t="s">
        <v>4381</v>
      </c>
      <c r="I307" s="214" t="s">
        <v>4382</v>
      </c>
      <c r="J307" s="214" t="s">
        <v>4383</v>
      </c>
      <c r="K307" s="214" t="s">
        <v>5589</v>
      </c>
      <c r="L307" s="216">
        <v>39561</v>
      </c>
      <c r="M307" s="217">
        <v>2463.2800000000002</v>
      </c>
      <c r="N307" s="217">
        <v>2463.2800000000002</v>
      </c>
    </row>
    <row r="308" spans="1:14" ht="23.25" thickBot="1">
      <c r="A308" s="214" t="s">
        <v>5583</v>
      </c>
      <c r="B308" s="214" t="s">
        <v>5584</v>
      </c>
      <c r="C308" s="214" t="s">
        <v>6211</v>
      </c>
      <c r="D308" s="214" t="s">
        <v>6212</v>
      </c>
      <c r="E308" s="214" t="s">
        <v>5778</v>
      </c>
      <c r="F308" s="216">
        <v>39561</v>
      </c>
      <c r="G308" s="214" t="s">
        <v>5605</v>
      </c>
      <c r="H308" s="214" t="s">
        <v>4384</v>
      </c>
      <c r="I308" s="214" t="s">
        <v>4385</v>
      </c>
      <c r="J308" s="214" t="s">
        <v>4386</v>
      </c>
      <c r="K308" s="214" t="s">
        <v>5589</v>
      </c>
      <c r="L308" s="216">
        <v>39561</v>
      </c>
      <c r="M308" s="217">
        <v>5081.99</v>
      </c>
      <c r="N308" s="217">
        <v>5081.99</v>
      </c>
    </row>
    <row r="309" spans="1:14" ht="23.25" thickBot="1">
      <c r="A309" s="214" t="s">
        <v>5583</v>
      </c>
      <c r="B309" s="214" t="s">
        <v>5584</v>
      </c>
      <c r="C309" s="214" t="s">
        <v>6211</v>
      </c>
      <c r="D309" s="214" t="s">
        <v>6212</v>
      </c>
      <c r="E309" s="214" t="s">
        <v>5778</v>
      </c>
      <c r="F309" s="216">
        <v>39561</v>
      </c>
      <c r="G309" s="214" t="s">
        <v>5605</v>
      </c>
      <c r="H309" s="214" t="s">
        <v>4387</v>
      </c>
      <c r="I309" s="214" t="s">
        <v>4348</v>
      </c>
      <c r="J309" s="214" t="s">
        <v>4388</v>
      </c>
      <c r="K309" s="214" t="s">
        <v>5589</v>
      </c>
      <c r="L309" s="216">
        <v>39520</v>
      </c>
      <c r="M309" s="217">
        <v>9159.1</v>
      </c>
      <c r="N309" s="217">
        <v>9159.1</v>
      </c>
    </row>
    <row r="310" spans="1:14" ht="23.25" thickBot="1">
      <c r="A310" s="214" t="s">
        <v>5583</v>
      </c>
      <c r="B310" s="214" t="s">
        <v>5584</v>
      </c>
      <c r="C310" s="214" t="s">
        <v>6211</v>
      </c>
      <c r="D310" s="214" t="s">
        <v>6212</v>
      </c>
      <c r="E310" s="214" t="s">
        <v>5778</v>
      </c>
      <c r="F310" s="216">
        <v>39561</v>
      </c>
      <c r="G310" s="214" t="s">
        <v>5605</v>
      </c>
      <c r="H310" s="214" t="s">
        <v>4389</v>
      </c>
      <c r="I310" s="214" t="s">
        <v>4390</v>
      </c>
      <c r="J310" s="214" t="s">
        <v>4391</v>
      </c>
      <c r="K310" s="214" t="s">
        <v>5589</v>
      </c>
      <c r="L310" s="216">
        <v>39520</v>
      </c>
      <c r="M310" s="217">
        <v>4832.5</v>
      </c>
      <c r="N310" s="217">
        <v>4832.5</v>
      </c>
    </row>
    <row r="311" spans="1:14" ht="23.25" thickBot="1">
      <c r="A311" s="214" t="s">
        <v>5583</v>
      </c>
      <c r="B311" s="214" t="s">
        <v>5584</v>
      </c>
      <c r="C311" s="214" t="s">
        <v>6211</v>
      </c>
      <c r="D311" s="214" t="s">
        <v>6212</v>
      </c>
      <c r="E311" s="214" t="s">
        <v>5778</v>
      </c>
      <c r="F311" s="216">
        <v>39567</v>
      </c>
      <c r="G311" s="214" t="s">
        <v>5605</v>
      </c>
      <c r="H311" s="214" t="s">
        <v>4392</v>
      </c>
      <c r="I311" s="214" t="s">
        <v>4393</v>
      </c>
      <c r="J311" s="214" t="s">
        <v>4394</v>
      </c>
      <c r="K311" s="214" t="s">
        <v>5589</v>
      </c>
      <c r="L311" s="216">
        <v>39567</v>
      </c>
      <c r="M311" s="217">
        <v>1707.18</v>
      </c>
      <c r="N311" s="217">
        <v>1707.18</v>
      </c>
    </row>
    <row r="312" spans="1:14" ht="23.25" thickBot="1">
      <c r="A312" s="214" t="s">
        <v>5583</v>
      </c>
      <c r="B312" s="214" t="s">
        <v>5584</v>
      </c>
      <c r="C312" s="214" t="s">
        <v>6211</v>
      </c>
      <c r="D312" s="214" t="s">
        <v>6212</v>
      </c>
      <c r="E312" s="214" t="s">
        <v>5778</v>
      </c>
      <c r="F312" s="216">
        <v>39574</v>
      </c>
      <c r="G312" s="214" t="s">
        <v>5605</v>
      </c>
      <c r="H312" s="214" t="s">
        <v>4395</v>
      </c>
      <c r="I312" s="214" t="s">
        <v>4396</v>
      </c>
      <c r="J312" s="214" t="s">
        <v>4397</v>
      </c>
      <c r="K312" s="214" t="s">
        <v>5589</v>
      </c>
      <c r="L312" s="216">
        <v>39574</v>
      </c>
      <c r="M312" s="217">
        <v>1064.33</v>
      </c>
      <c r="N312" s="217">
        <v>1064.33</v>
      </c>
    </row>
    <row r="313" spans="1:14" ht="23.25" thickBot="1">
      <c r="A313" s="214" t="s">
        <v>5583</v>
      </c>
      <c r="B313" s="214" t="s">
        <v>5584</v>
      </c>
      <c r="C313" s="214" t="s">
        <v>6211</v>
      </c>
      <c r="D313" s="214" t="s">
        <v>6212</v>
      </c>
      <c r="E313" s="214" t="s">
        <v>5778</v>
      </c>
      <c r="F313" s="216">
        <v>39574</v>
      </c>
      <c r="G313" s="214" t="s">
        <v>5605</v>
      </c>
      <c r="H313" s="214" t="s">
        <v>4398</v>
      </c>
      <c r="I313" s="214" t="s">
        <v>4399</v>
      </c>
      <c r="J313" s="214" t="s">
        <v>4400</v>
      </c>
      <c r="K313" s="214" t="s">
        <v>5589</v>
      </c>
      <c r="L313" s="216">
        <v>39574</v>
      </c>
      <c r="M313" s="217">
        <v>13677.81</v>
      </c>
      <c r="N313" s="217">
        <v>13677.81</v>
      </c>
    </row>
    <row r="314" spans="1:14" ht="23.25" thickBot="1">
      <c r="A314" s="214" t="s">
        <v>5583</v>
      </c>
      <c r="B314" s="214" t="s">
        <v>5584</v>
      </c>
      <c r="C314" s="214" t="s">
        <v>6211</v>
      </c>
      <c r="D314" s="214" t="s">
        <v>6212</v>
      </c>
      <c r="E314" s="214" t="s">
        <v>5778</v>
      </c>
      <c r="F314" s="216">
        <v>39577</v>
      </c>
      <c r="G314" s="214" t="s">
        <v>5605</v>
      </c>
      <c r="H314" s="214" t="s">
        <v>4401</v>
      </c>
      <c r="I314" s="214" t="s">
        <v>4402</v>
      </c>
      <c r="J314" s="214" t="s">
        <v>4403</v>
      </c>
      <c r="K314" s="214" t="s">
        <v>5589</v>
      </c>
      <c r="L314" s="216">
        <v>39577</v>
      </c>
      <c r="M314" s="217">
        <v>6477.21</v>
      </c>
      <c r="N314" s="217">
        <v>6477.21</v>
      </c>
    </row>
    <row r="315" spans="1:14" ht="23.25" thickBot="1">
      <c r="A315" s="214" t="s">
        <v>5583</v>
      </c>
      <c r="B315" s="214" t="s">
        <v>5584</v>
      </c>
      <c r="C315" s="214" t="s">
        <v>6211</v>
      </c>
      <c r="D315" s="214" t="s">
        <v>6212</v>
      </c>
      <c r="E315" s="214" t="s">
        <v>5778</v>
      </c>
      <c r="F315" s="216">
        <v>39583</v>
      </c>
      <c r="G315" s="214" t="s">
        <v>5605</v>
      </c>
      <c r="H315" s="214" t="s">
        <v>4404</v>
      </c>
      <c r="I315" s="214" t="s">
        <v>4405</v>
      </c>
      <c r="J315" s="214" t="s">
        <v>4406</v>
      </c>
      <c r="K315" s="214" t="s">
        <v>5589</v>
      </c>
      <c r="L315" s="216">
        <v>39583</v>
      </c>
      <c r="M315" s="217">
        <v>6424.15</v>
      </c>
      <c r="N315" s="217">
        <v>6424.15</v>
      </c>
    </row>
    <row r="316" spans="1:14" ht="23.25" thickBot="1">
      <c r="A316" s="214" t="s">
        <v>5583</v>
      </c>
      <c r="B316" s="214" t="s">
        <v>5584</v>
      </c>
      <c r="C316" s="214" t="s">
        <v>6211</v>
      </c>
      <c r="D316" s="214" t="s">
        <v>6212</v>
      </c>
      <c r="E316" s="214" t="s">
        <v>5778</v>
      </c>
      <c r="F316" s="216">
        <v>39595</v>
      </c>
      <c r="G316" s="214" t="s">
        <v>5605</v>
      </c>
      <c r="H316" s="214" t="s">
        <v>4407</v>
      </c>
      <c r="I316" s="214" t="s">
        <v>4348</v>
      </c>
      <c r="J316" s="214" t="s">
        <v>4408</v>
      </c>
      <c r="K316" s="214" t="s">
        <v>5589</v>
      </c>
      <c r="L316" s="216">
        <v>39595</v>
      </c>
      <c r="M316" s="217">
        <v>10281.209999999999</v>
      </c>
      <c r="N316" s="217">
        <v>10281.209999999999</v>
      </c>
    </row>
    <row r="317" spans="1:14" ht="23.25" thickBot="1">
      <c r="A317" s="214" t="s">
        <v>5583</v>
      </c>
      <c r="B317" s="214" t="s">
        <v>5584</v>
      </c>
      <c r="C317" s="214" t="s">
        <v>6211</v>
      </c>
      <c r="D317" s="214" t="s">
        <v>6212</v>
      </c>
      <c r="E317" s="214" t="s">
        <v>5778</v>
      </c>
      <c r="F317" s="216">
        <v>39595</v>
      </c>
      <c r="G317" s="214" t="s">
        <v>5605</v>
      </c>
      <c r="H317" s="214" t="s">
        <v>4409</v>
      </c>
      <c r="I317" s="214" t="s">
        <v>4410</v>
      </c>
      <c r="J317" s="214" t="s">
        <v>4411</v>
      </c>
      <c r="K317" s="214" t="s">
        <v>5589</v>
      </c>
      <c r="L317" s="216">
        <v>39595</v>
      </c>
      <c r="M317" s="217">
        <v>1523.47</v>
      </c>
      <c r="N317" s="217">
        <v>1523.47</v>
      </c>
    </row>
    <row r="318" spans="1:14" ht="23.25" thickBot="1">
      <c r="A318" s="214" t="s">
        <v>5583</v>
      </c>
      <c r="B318" s="214" t="s">
        <v>5584</v>
      </c>
      <c r="C318" s="214" t="s">
        <v>6211</v>
      </c>
      <c r="D318" s="214" t="s">
        <v>6212</v>
      </c>
      <c r="E318" s="214" t="s">
        <v>5778</v>
      </c>
      <c r="F318" s="216">
        <v>39595</v>
      </c>
      <c r="G318" s="214" t="s">
        <v>5605</v>
      </c>
      <c r="H318" s="214" t="s">
        <v>4412</v>
      </c>
      <c r="I318" s="214" t="s">
        <v>4348</v>
      </c>
      <c r="J318" s="214" t="s">
        <v>4413</v>
      </c>
      <c r="K318" s="214" t="s">
        <v>5589</v>
      </c>
      <c r="L318" s="216">
        <v>39595</v>
      </c>
      <c r="M318" s="217">
        <v>8328.64</v>
      </c>
      <c r="N318" s="217">
        <v>8328.64</v>
      </c>
    </row>
    <row r="319" spans="1:14" ht="23.25" thickBot="1">
      <c r="A319" s="214" t="s">
        <v>5583</v>
      </c>
      <c r="B319" s="214" t="s">
        <v>5584</v>
      </c>
      <c r="C319" s="214" t="s">
        <v>6211</v>
      </c>
      <c r="D319" s="214" t="s">
        <v>6212</v>
      </c>
      <c r="E319" s="214" t="s">
        <v>5778</v>
      </c>
      <c r="F319" s="216">
        <v>39595</v>
      </c>
      <c r="G319" s="214" t="s">
        <v>5605</v>
      </c>
      <c r="H319" s="214" t="s">
        <v>4414</v>
      </c>
      <c r="I319" s="214" t="s">
        <v>4354</v>
      </c>
      <c r="J319" s="214" t="s">
        <v>4415</v>
      </c>
      <c r="K319" s="214" t="s">
        <v>5589</v>
      </c>
      <c r="L319" s="216">
        <v>39595</v>
      </c>
      <c r="M319" s="217">
        <v>782.32</v>
      </c>
      <c r="N319" s="217">
        <v>782.32</v>
      </c>
    </row>
    <row r="320" spans="1:14" ht="23.25" thickBot="1">
      <c r="A320" s="214" t="s">
        <v>5583</v>
      </c>
      <c r="B320" s="214" t="s">
        <v>5584</v>
      </c>
      <c r="C320" s="214" t="s">
        <v>6211</v>
      </c>
      <c r="D320" s="214" t="s">
        <v>6212</v>
      </c>
      <c r="E320" s="214" t="s">
        <v>5778</v>
      </c>
      <c r="F320" s="216">
        <v>39595</v>
      </c>
      <c r="G320" s="214" t="s">
        <v>5605</v>
      </c>
      <c r="H320" s="214" t="s">
        <v>4416</v>
      </c>
      <c r="I320" s="214" t="s">
        <v>4417</v>
      </c>
      <c r="J320" s="214" t="s">
        <v>4418</v>
      </c>
      <c r="K320" s="214" t="s">
        <v>5589</v>
      </c>
      <c r="L320" s="216">
        <v>39595</v>
      </c>
      <c r="M320" s="217">
        <v>6053.33</v>
      </c>
      <c r="N320" s="217">
        <v>6053.33</v>
      </c>
    </row>
    <row r="321" spans="1:14" ht="23.25" thickBot="1">
      <c r="A321" s="214" t="s">
        <v>5583</v>
      </c>
      <c r="B321" s="214" t="s">
        <v>5584</v>
      </c>
      <c r="C321" s="214" t="s">
        <v>6211</v>
      </c>
      <c r="D321" s="214" t="s">
        <v>6212</v>
      </c>
      <c r="E321" s="214" t="s">
        <v>5778</v>
      </c>
      <c r="F321" s="216">
        <v>39597</v>
      </c>
      <c r="G321" s="214" t="s">
        <v>5605</v>
      </c>
      <c r="H321" s="214" t="s">
        <v>4419</v>
      </c>
      <c r="I321" s="214" t="s">
        <v>4420</v>
      </c>
      <c r="J321" s="214" t="s">
        <v>4421</v>
      </c>
      <c r="K321" s="214" t="s">
        <v>5589</v>
      </c>
      <c r="L321" s="216">
        <v>39597</v>
      </c>
      <c r="M321" s="217">
        <v>5064.7700000000004</v>
      </c>
      <c r="N321" s="217">
        <v>5064.7700000000004</v>
      </c>
    </row>
    <row r="322" spans="1:14" ht="23.25" thickBot="1">
      <c r="A322" s="214" t="s">
        <v>5583</v>
      </c>
      <c r="B322" s="214" t="s">
        <v>5584</v>
      </c>
      <c r="C322" s="214" t="s">
        <v>6211</v>
      </c>
      <c r="D322" s="214" t="s">
        <v>6212</v>
      </c>
      <c r="E322" s="214" t="s">
        <v>5778</v>
      </c>
      <c r="F322" s="216">
        <v>39601</v>
      </c>
      <c r="G322" s="214" t="s">
        <v>5605</v>
      </c>
      <c r="H322" s="214" t="s">
        <v>4422</v>
      </c>
      <c r="I322" s="214" t="s">
        <v>4423</v>
      </c>
      <c r="J322" s="214" t="s">
        <v>4424</v>
      </c>
      <c r="K322" s="214" t="s">
        <v>5589</v>
      </c>
      <c r="L322" s="216">
        <v>39601</v>
      </c>
      <c r="M322" s="217">
        <v>10991.97</v>
      </c>
      <c r="N322" s="217">
        <v>10991.97</v>
      </c>
    </row>
    <row r="323" spans="1:14" ht="23.25" thickBot="1">
      <c r="A323" s="214" t="s">
        <v>5583</v>
      </c>
      <c r="B323" s="214" t="s">
        <v>5584</v>
      </c>
      <c r="C323" s="214" t="s">
        <v>6211</v>
      </c>
      <c r="D323" s="214" t="s">
        <v>6212</v>
      </c>
      <c r="E323" s="214" t="s">
        <v>5778</v>
      </c>
      <c r="F323" s="216">
        <v>39636</v>
      </c>
      <c r="G323" s="214" t="s">
        <v>5605</v>
      </c>
      <c r="H323" s="214" t="s">
        <v>4425</v>
      </c>
      <c r="I323" s="214" t="s">
        <v>4426</v>
      </c>
      <c r="J323" s="214" t="s">
        <v>4427</v>
      </c>
      <c r="K323" s="214" t="s">
        <v>5589</v>
      </c>
      <c r="L323" s="216">
        <v>39636</v>
      </c>
      <c r="M323" s="217">
        <v>5654.27</v>
      </c>
      <c r="N323" s="217">
        <v>5654.27</v>
      </c>
    </row>
    <row r="324" spans="1:14" ht="23.25" thickBot="1">
      <c r="A324" s="214" t="s">
        <v>5583</v>
      </c>
      <c r="B324" s="214" t="s">
        <v>5584</v>
      </c>
      <c r="C324" s="214" t="s">
        <v>6211</v>
      </c>
      <c r="D324" s="214" t="s">
        <v>6212</v>
      </c>
      <c r="E324" s="214" t="s">
        <v>5778</v>
      </c>
      <c r="F324" s="216">
        <v>39638</v>
      </c>
      <c r="G324" s="214" t="s">
        <v>5605</v>
      </c>
      <c r="H324" s="214" t="s">
        <v>4428</v>
      </c>
      <c r="I324" s="214" t="s">
        <v>4429</v>
      </c>
      <c r="J324" s="214" t="s">
        <v>4430</v>
      </c>
      <c r="K324" s="214" t="s">
        <v>5589</v>
      </c>
      <c r="L324" s="216">
        <v>39638</v>
      </c>
      <c r="M324" s="217">
        <v>13125.59</v>
      </c>
      <c r="N324" s="217">
        <v>13125.59</v>
      </c>
    </row>
    <row r="325" spans="1:14" ht="23.25" thickBot="1">
      <c r="A325" s="214" t="s">
        <v>5583</v>
      </c>
      <c r="B325" s="214" t="s">
        <v>5584</v>
      </c>
      <c r="C325" s="214" t="s">
        <v>6211</v>
      </c>
      <c r="D325" s="214" t="s">
        <v>6212</v>
      </c>
      <c r="E325" s="214" t="s">
        <v>5778</v>
      </c>
      <c r="F325" s="216">
        <v>39638</v>
      </c>
      <c r="G325" s="214" t="s">
        <v>5605</v>
      </c>
      <c r="H325" s="214" t="s">
        <v>4431</v>
      </c>
      <c r="I325" s="214" t="s">
        <v>4354</v>
      </c>
      <c r="J325" s="214" t="s">
        <v>4432</v>
      </c>
      <c r="K325" s="214" t="s">
        <v>5589</v>
      </c>
      <c r="L325" s="216">
        <v>39638</v>
      </c>
      <c r="M325" s="217">
        <v>291.04000000000002</v>
      </c>
      <c r="N325" s="217">
        <v>291.04000000000002</v>
      </c>
    </row>
    <row r="326" spans="1:14" ht="23.25" thickBot="1">
      <c r="A326" s="214" t="s">
        <v>5583</v>
      </c>
      <c r="B326" s="214" t="s">
        <v>5584</v>
      </c>
      <c r="C326" s="214" t="s">
        <v>6211</v>
      </c>
      <c r="D326" s="214" t="s">
        <v>6212</v>
      </c>
      <c r="E326" s="214" t="s">
        <v>5778</v>
      </c>
      <c r="F326" s="216">
        <v>39638</v>
      </c>
      <c r="G326" s="214" t="s">
        <v>5605</v>
      </c>
      <c r="H326" s="214" t="s">
        <v>4433</v>
      </c>
      <c r="I326" s="214" t="s">
        <v>4434</v>
      </c>
      <c r="J326" s="214" t="s">
        <v>4435</v>
      </c>
      <c r="K326" s="214" t="s">
        <v>5589</v>
      </c>
      <c r="L326" s="216">
        <v>39638</v>
      </c>
      <c r="M326" s="217">
        <v>1055.01</v>
      </c>
      <c r="N326" s="217">
        <v>1055.01</v>
      </c>
    </row>
    <row r="327" spans="1:14" ht="23.25" thickBot="1">
      <c r="A327" s="214" t="s">
        <v>5583</v>
      </c>
      <c r="B327" s="214" t="s">
        <v>5584</v>
      </c>
      <c r="C327" s="214" t="s">
        <v>6211</v>
      </c>
      <c r="D327" s="214" t="s">
        <v>6212</v>
      </c>
      <c r="E327" s="214" t="s">
        <v>5778</v>
      </c>
      <c r="F327" s="216">
        <v>39643</v>
      </c>
      <c r="G327" s="214" t="s">
        <v>5605</v>
      </c>
      <c r="H327" s="214" t="s">
        <v>4436</v>
      </c>
      <c r="I327" s="214" t="s">
        <v>4348</v>
      </c>
      <c r="J327" s="214" t="s">
        <v>4437</v>
      </c>
      <c r="K327" s="214" t="s">
        <v>5589</v>
      </c>
      <c r="L327" s="216">
        <v>39643</v>
      </c>
      <c r="M327" s="217">
        <v>9384.5</v>
      </c>
      <c r="N327" s="217">
        <v>9384.5</v>
      </c>
    </row>
    <row r="328" spans="1:14" ht="23.25" thickBot="1">
      <c r="A328" s="214" t="s">
        <v>5583</v>
      </c>
      <c r="B328" s="214" t="s">
        <v>5584</v>
      </c>
      <c r="C328" s="214" t="s">
        <v>6211</v>
      </c>
      <c r="D328" s="214" t="s">
        <v>6212</v>
      </c>
      <c r="E328" s="214" t="s">
        <v>5778</v>
      </c>
      <c r="F328" s="216">
        <v>39643</v>
      </c>
      <c r="G328" s="214" t="s">
        <v>5605</v>
      </c>
      <c r="H328" s="214" t="s">
        <v>4438</v>
      </c>
      <c r="I328" s="214" t="s">
        <v>4439</v>
      </c>
      <c r="J328" s="214" t="s">
        <v>4440</v>
      </c>
      <c r="K328" s="214" t="s">
        <v>5589</v>
      </c>
      <c r="L328" s="216">
        <v>39643</v>
      </c>
      <c r="M328" s="217">
        <v>4998.0600000000004</v>
      </c>
      <c r="N328" s="217">
        <v>4998.0600000000004</v>
      </c>
    </row>
    <row r="329" spans="1:14" ht="23.25" thickBot="1">
      <c r="A329" s="214" t="s">
        <v>5583</v>
      </c>
      <c r="B329" s="214" t="s">
        <v>5584</v>
      </c>
      <c r="C329" s="214" t="s">
        <v>6211</v>
      </c>
      <c r="D329" s="214" t="s">
        <v>6212</v>
      </c>
      <c r="E329" s="214" t="s">
        <v>5778</v>
      </c>
      <c r="F329" s="216">
        <v>39673</v>
      </c>
      <c r="G329" s="214" t="s">
        <v>5605</v>
      </c>
      <c r="H329" s="214" t="s">
        <v>4441</v>
      </c>
      <c r="I329" s="214" t="s">
        <v>4354</v>
      </c>
      <c r="J329" s="214" t="s">
        <v>4442</v>
      </c>
      <c r="K329" s="214" t="s">
        <v>5589</v>
      </c>
      <c r="L329" s="216">
        <v>39673</v>
      </c>
      <c r="M329" s="217">
        <v>812.81</v>
      </c>
      <c r="N329" s="217">
        <v>812.81</v>
      </c>
    </row>
    <row r="330" spans="1:14" ht="23.25" thickBot="1">
      <c r="A330" s="214" t="s">
        <v>5583</v>
      </c>
      <c r="B330" s="214" t="s">
        <v>5584</v>
      </c>
      <c r="C330" s="214" t="s">
        <v>6211</v>
      </c>
      <c r="D330" s="214" t="s">
        <v>6212</v>
      </c>
      <c r="E330" s="214" t="s">
        <v>5778</v>
      </c>
      <c r="F330" s="216">
        <v>39673</v>
      </c>
      <c r="G330" s="214" t="s">
        <v>5605</v>
      </c>
      <c r="H330" s="214" t="s">
        <v>4443</v>
      </c>
      <c r="I330" s="214" t="s">
        <v>4444</v>
      </c>
      <c r="J330" s="214" t="s">
        <v>4445</v>
      </c>
      <c r="K330" s="214" t="s">
        <v>5589</v>
      </c>
      <c r="L330" s="216">
        <v>39673</v>
      </c>
      <c r="M330" s="217">
        <v>-289.74</v>
      </c>
      <c r="N330" s="217">
        <v>-289.74</v>
      </c>
    </row>
    <row r="331" spans="1:14" ht="23.25" thickBot="1">
      <c r="A331" s="214" t="s">
        <v>5583</v>
      </c>
      <c r="B331" s="214" t="s">
        <v>5584</v>
      </c>
      <c r="C331" s="214" t="s">
        <v>6211</v>
      </c>
      <c r="D331" s="214" t="s">
        <v>6212</v>
      </c>
      <c r="E331" s="214" t="s">
        <v>5778</v>
      </c>
      <c r="F331" s="216">
        <v>39673</v>
      </c>
      <c r="G331" s="214" t="s">
        <v>5605</v>
      </c>
      <c r="H331" s="214" t="s">
        <v>4446</v>
      </c>
      <c r="I331" s="214" t="s">
        <v>4447</v>
      </c>
      <c r="J331" s="214" t="s">
        <v>4448</v>
      </c>
      <c r="K331" s="214" t="s">
        <v>5589</v>
      </c>
      <c r="L331" s="216">
        <v>39673</v>
      </c>
      <c r="M331" s="217">
        <v>1051.07</v>
      </c>
      <c r="N331" s="217">
        <v>1051.07</v>
      </c>
    </row>
    <row r="332" spans="1:14" ht="23.25" thickBot="1">
      <c r="A332" s="214" t="s">
        <v>5583</v>
      </c>
      <c r="B332" s="214" t="s">
        <v>5584</v>
      </c>
      <c r="C332" s="214" t="s">
        <v>6211</v>
      </c>
      <c r="D332" s="214" t="s">
        <v>6212</v>
      </c>
      <c r="E332" s="214" t="s">
        <v>5778</v>
      </c>
      <c r="F332" s="216">
        <v>39673</v>
      </c>
      <c r="G332" s="214" t="s">
        <v>5605</v>
      </c>
      <c r="H332" s="214" t="s">
        <v>4449</v>
      </c>
      <c r="I332" s="214" t="s">
        <v>4450</v>
      </c>
      <c r="J332" s="214" t="s">
        <v>4451</v>
      </c>
      <c r="K332" s="214" t="s">
        <v>5589</v>
      </c>
      <c r="L332" s="216">
        <v>39673</v>
      </c>
      <c r="M332" s="217">
        <v>10632.63</v>
      </c>
      <c r="N332" s="217">
        <v>10632.63</v>
      </c>
    </row>
    <row r="333" spans="1:14" ht="23.25" thickBot="1">
      <c r="A333" s="214" t="s">
        <v>5583</v>
      </c>
      <c r="B333" s="214" t="s">
        <v>5584</v>
      </c>
      <c r="C333" s="214" t="s">
        <v>6211</v>
      </c>
      <c r="D333" s="214" t="s">
        <v>6212</v>
      </c>
      <c r="E333" s="214" t="s">
        <v>5778</v>
      </c>
      <c r="F333" s="216">
        <v>39674</v>
      </c>
      <c r="G333" s="214" t="s">
        <v>5605</v>
      </c>
      <c r="H333" s="214" t="s">
        <v>4452</v>
      </c>
      <c r="I333" s="214" t="s">
        <v>4444</v>
      </c>
      <c r="J333" s="214" t="s">
        <v>4453</v>
      </c>
      <c r="K333" s="214" t="s">
        <v>5589</v>
      </c>
      <c r="L333" s="216">
        <v>39673</v>
      </c>
      <c r="M333" s="217">
        <v>289.74</v>
      </c>
      <c r="N333" s="217">
        <v>289.74</v>
      </c>
    </row>
    <row r="334" spans="1:14" ht="23.25" thickBot="1">
      <c r="A334" s="214" t="s">
        <v>5583</v>
      </c>
      <c r="B334" s="214" t="s">
        <v>5584</v>
      </c>
      <c r="C334" s="214" t="s">
        <v>6211</v>
      </c>
      <c r="D334" s="214" t="s">
        <v>6212</v>
      </c>
      <c r="E334" s="214" t="s">
        <v>5778</v>
      </c>
      <c r="F334" s="216">
        <v>39675</v>
      </c>
      <c r="G334" s="214" t="s">
        <v>5605</v>
      </c>
      <c r="H334" s="214" t="s">
        <v>4454</v>
      </c>
      <c r="I334" s="214" t="s">
        <v>4455</v>
      </c>
      <c r="J334" s="214" t="s">
        <v>4456</v>
      </c>
      <c r="K334" s="214" t="s">
        <v>5589</v>
      </c>
      <c r="L334" s="216">
        <v>39675</v>
      </c>
      <c r="M334" s="217">
        <v>7216.17</v>
      </c>
      <c r="N334" s="217">
        <v>7216.17</v>
      </c>
    </row>
    <row r="335" spans="1:14" ht="23.25" thickBot="1">
      <c r="A335" s="214" t="s">
        <v>5583</v>
      </c>
      <c r="B335" s="214" t="s">
        <v>5584</v>
      </c>
      <c r="C335" s="214" t="s">
        <v>6211</v>
      </c>
      <c r="D335" s="214" t="s">
        <v>6212</v>
      </c>
      <c r="E335" s="214" t="s">
        <v>5778</v>
      </c>
      <c r="F335" s="216">
        <v>39675</v>
      </c>
      <c r="G335" s="214" t="s">
        <v>5605</v>
      </c>
      <c r="H335" s="214" t="s">
        <v>4457</v>
      </c>
      <c r="I335" s="214" t="s">
        <v>4458</v>
      </c>
      <c r="J335" s="214" t="s">
        <v>4459</v>
      </c>
      <c r="K335" s="214" t="s">
        <v>5589</v>
      </c>
      <c r="L335" s="216">
        <v>39675</v>
      </c>
      <c r="M335" s="217">
        <v>-217.86</v>
      </c>
      <c r="N335" s="217">
        <v>-217.86</v>
      </c>
    </row>
    <row r="336" spans="1:14" ht="23.25" thickBot="1">
      <c r="A336" s="214" t="s">
        <v>5583</v>
      </c>
      <c r="B336" s="214" t="s">
        <v>5584</v>
      </c>
      <c r="C336" s="214" t="s">
        <v>6211</v>
      </c>
      <c r="D336" s="214" t="s">
        <v>6212</v>
      </c>
      <c r="E336" s="214" t="s">
        <v>5778</v>
      </c>
      <c r="F336" s="216">
        <v>39675</v>
      </c>
      <c r="G336" s="214" t="s">
        <v>5605</v>
      </c>
      <c r="H336" s="214" t="s">
        <v>4460</v>
      </c>
      <c r="I336" s="214" t="s">
        <v>4461</v>
      </c>
      <c r="J336" s="214" t="s">
        <v>4462</v>
      </c>
      <c r="K336" s="214" t="s">
        <v>5589</v>
      </c>
      <c r="L336" s="216">
        <v>39675</v>
      </c>
      <c r="M336" s="217">
        <v>-215.62</v>
      </c>
      <c r="N336" s="217">
        <v>-215.62</v>
      </c>
    </row>
    <row r="337" spans="1:14" ht="23.25" thickBot="1">
      <c r="A337" s="214" t="s">
        <v>5583</v>
      </c>
      <c r="B337" s="214" t="s">
        <v>5584</v>
      </c>
      <c r="C337" s="214" t="s">
        <v>6211</v>
      </c>
      <c r="D337" s="214" t="s">
        <v>6212</v>
      </c>
      <c r="E337" s="214" t="s">
        <v>5778</v>
      </c>
      <c r="F337" s="216">
        <v>39687</v>
      </c>
      <c r="G337" s="214" t="s">
        <v>5625</v>
      </c>
      <c r="H337" s="214" t="s">
        <v>4463</v>
      </c>
      <c r="I337" s="214" t="s">
        <v>4464</v>
      </c>
      <c r="J337" s="214" t="s">
        <v>5589</v>
      </c>
      <c r="K337" s="214" t="s">
        <v>5589</v>
      </c>
      <c r="L337" s="216">
        <v>39687</v>
      </c>
      <c r="M337" s="217">
        <v>3939.94</v>
      </c>
      <c r="N337" s="217">
        <v>3939.94</v>
      </c>
    </row>
    <row r="338" spans="1:14" ht="23.25" thickBot="1">
      <c r="A338" s="214" t="s">
        <v>5583</v>
      </c>
      <c r="B338" s="214" t="s">
        <v>5584</v>
      </c>
      <c r="C338" s="214" t="s">
        <v>6211</v>
      </c>
      <c r="D338" s="214" t="s">
        <v>6212</v>
      </c>
      <c r="E338" s="214" t="s">
        <v>5778</v>
      </c>
      <c r="F338" s="216">
        <v>39687</v>
      </c>
      <c r="G338" s="214" t="s">
        <v>5605</v>
      </c>
      <c r="H338" s="214" t="s">
        <v>4465</v>
      </c>
      <c r="I338" s="214" t="s">
        <v>4348</v>
      </c>
      <c r="J338" s="214" t="s">
        <v>4466</v>
      </c>
      <c r="K338" s="214" t="s">
        <v>5589</v>
      </c>
      <c r="L338" s="216">
        <v>39687</v>
      </c>
      <c r="M338" s="217">
        <v>9571.2999999999993</v>
      </c>
      <c r="N338" s="217">
        <v>9571.2999999999993</v>
      </c>
    </row>
    <row r="339" spans="1:14" ht="23.25" thickBot="1">
      <c r="A339" s="214" t="s">
        <v>5583</v>
      </c>
      <c r="B339" s="214" t="s">
        <v>5584</v>
      </c>
      <c r="C339" s="214" t="s">
        <v>6211</v>
      </c>
      <c r="D339" s="214" t="s">
        <v>6212</v>
      </c>
      <c r="E339" s="214" t="s">
        <v>5778</v>
      </c>
      <c r="F339" s="216">
        <v>39687</v>
      </c>
      <c r="G339" s="214" t="s">
        <v>5605</v>
      </c>
      <c r="H339" s="214" t="s">
        <v>4467</v>
      </c>
      <c r="I339" s="214" t="s">
        <v>4468</v>
      </c>
      <c r="J339" s="214" t="s">
        <v>4469</v>
      </c>
      <c r="K339" s="214" t="s">
        <v>5589</v>
      </c>
      <c r="L339" s="216">
        <v>39687</v>
      </c>
      <c r="M339" s="217">
        <v>4701.62</v>
      </c>
      <c r="N339" s="217">
        <v>4701.62</v>
      </c>
    </row>
    <row r="340" spans="1:14" ht="23.25" thickBot="1">
      <c r="A340" s="214" t="s">
        <v>5583</v>
      </c>
      <c r="B340" s="214" t="s">
        <v>5584</v>
      </c>
      <c r="C340" s="214" t="s">
        <v>6211</v>
      </c>
      <c r="D340" s="214" t="s">
        <v>6212</v>
      </c>
      <c r="E340" s="214" t="s">
        <v>5778</v>
      </c>
      <c r="F340" s="216">
        <v>39687</v>
      </c>
      <c r="G340" s="214" t="s">
        <v>5605</v>
      </c>
      <c r="H340" s="214" t="s">
        <v>4470</v>
      </c>
      <c r="I340" s="214" t="s">
        <v>4348</v>
      </c>
      <c r="J340" s="214" t="s">
        <v>4471</v>
      </c>
      <c r="K340" s="214" t="s">
        <v>5589</v>
      </c>
      <c r="L340" s="216">
        <v>39687</v>
      </c>
      <c r="M340" s="217">
        <v>7795.77</v>
      </c>
      <c r="N340" s="217">
        <v>7795.77</v>
      </c>
    </row>
    <row r="341" spans="1:14" ht="23.25" thickBot="1">
      <c r="A341" s="214" t="s">
        <v>5583</v>
      </c>
      <c r="B341" s="214" t="s">
        <v>5584</v>
      </c>
      <c r="C341" s="214" t="s">
        <v>6211</v>
      </c>
      <c r="D341" s="214" t="s">
        <v>6212</v>
      </c>
      <c r="E341" s="214" t="s">
        <v>5778</v>
      </c>
      <c r="F341" s="216">
        <v>39687</v>
      </c>
      <c r="G341" s="214" t="s">
        <v>5605</v>
      </c>
      <c r="H341" s="214" t="s">
        <v>4472</v>
      </c>
      <c r="I341" s="214" t="s">
        <v>4473</v>
      </c>
      <c r="J341" s="214" t="s">
        <v>4474</v>
      </c>
      <c r="K341" s="214" t="s">
        <v>5589</v>
      </c>
      <c r="L341" s="216">
        <v>39687</v>
      </c>
      <c r="M341" s="217">
        <v>5507.07</v>
      </c>
      <c r="N341" s="217">
        <v>5507.07</v>
      </c>
    </row>
    <row r="342" spans="1:14" ht="23.25" thickBot="1">
      <c r="A342" s="214" t="s">
        <v>5583</v>
      </c>
      <c r="B342" s="214" t="s">
        <v>5584</v>
      </c>
      <c r="C342" s="214" t="s">
        <v>6211</v>
      </c>
      <c r="D342" s="214" t="s">
        <v>6212</v>
      </c>
      <c r="E342" s="214" t="s">
        <v>5778</v>
      </c>
      <c r="F342" s="216">
        <v>39695</v>
      </c>
      <c r="G342" s="214" t="s">
        <v>5605</v>
      </c>
      <c r="H342" s="214" t="s">
        <v>4475</v>
      </c>
      <c r="I342" s="214" t="s">
        <v>4476</v>
      </c>
      <c r="J342" s="214" t="s">
        <v>4477</v>
      </c>
      <c r="K342" s="214" t="s">
        <v>5589</v>
      </c>
      <c r="L342" s="216">
        <v>39695</v>
      </c>
      <c r="M342" s="217">
        <v>10776.41</v>
      </c>
      <c r="N342" s="217">
        <v>10776.41</v>
      </c>
    </row>
    <row r="343" spans="1:14" ht="23.25" thickBot="1">
      <c r="A343" s="214" t="s">
        <v>5583</v>
      </c>
      <c r="B343" s="214" t="s">
        <v>5584</v>
      </c>
      <c r="C343" s="214" t="s">
        <v>6211</v>
      </c>
      <c r="D343" s="214" t="s">
        <v>6212</v>
      </c>
      <c r="E343" s="214" t="s">
        <v>5778</v>
      </c>
      <c r="F343" s="216">
        <v>39695</v>
      </c>
      <c r="G343" s="214" t="s">
        <v>5605</v>
      </c>
      <c r="H343" s="214" t="s">
        <v>4478</v>
      </c>
      <c r="I343" s="214" t="s">
        <v>4354</v>
      </c>
      <c r="J343" s="214" t="s">
        <v>4479</v>
      </c>
      <c r="K343" s="214" t="s">
        <v>5589</v>
      </c>
      <c r="L343" s="216">
        <v>39695</v>
      </c>
      <c r="M343" s="217">
        <v>828.09</v>
      </c>
      <c r="N343" s="217">
        <v>828.09</v>
      </c>
    </row>
    <row r="344" spans="1:14" ht="23.25" thickBot="1">
      <c r="A344" s="214" t="s">
        <v>5583</v>
      </c>
      <c r="B344" s="214" t="s">
        <v>5584</v>
      </c>
      <c r="C344" s="214" t="s">
        <v>6211</v>
      </c>
      <c r="D344" s="214" t="s">
        <v>6212</v>
      </c>
      <c r="E344" s="214" t="s">
        <v>5778</v>
      </c>
      <c r="F344" s="216">
        <v>39695</v>
      </c>
      <c r="G344" s="214" t="s">
        <v>5605</v>
      </c>
      <c r="H344" s="214" t="s">
        <v>4480</v>
      </c>
      <c r="I344" s="214" t="s">
        <v>4481</v>
      </c>
      <c r="J344" s="214" t="s">
        <v>4482</v>
      </c>
      <c r="K344" s="214" t="s">
        <v>5589</v>
      </c>
      <c r="L344" s="216">
        <v>39695</v>
      </c>
      <c r="M344" s="217">
        <v>990.22</v>
      </c>
      <c r="N344" s="217">
        <v>990.22</v>
      </c>
    </row>
    <row r="345" spans="1:14" ht="23.25" thickBot="1">
      <c r="A345" s="214" t="s">
        <v>5583</v>
      </c>
      <c r="B345" s="214" t="s">
        <v>5584</v>
      </c>
      <c r="C345" s="214" t="s">
        <v>6211</v>
      </c>
      <c r="D345" s="214" t="s">
        <v>6212</v>
      </c>
      <c r="E345" s="214" t="s">
        <v>5778</v>
      </c>
      <c r="F345" s="216">
        <v>39723</v>
      </c>
      <c r="G345" s="214" t="s">
        <v>5605</v>
      </c>
      <c r="H345" s="214" t="s">
        <v>4483</v>
      </c>
      <c r="I345" s="214" t="s">
        <v>4354</v>
      </c>
      <c r="J345" s="214" t="s">
        <v>4484</v>
      </c>
      <c r="K345" s="214" t="s">
        <v>5589</v>
      </c>
      <c r="L345" s="216">
        <v>39723</v>
      </c>
      <c r="M345" s="217">
        <v>1376.29</v>
      </c>
      <c r="N345" s="217">
        <v>1376.29</v>
      </c>
    </row>
    <row r="346" spans="1:14" ht="23.25" thickBot="1">
      <c r="A346" s="214" t="s">
        <v>5583</v>
      </c>
      <c r="B346" s="214" t="s">
        <v>5584</v>
      </c>
      <c r="C346" s="214" t="s">
        <v>6211</v>
      </c>
      <c r="D346" s="214" t="s">
        <v>6212</v>
      </c>
      <c r="E346" s="214" t="s">
        <v>5778</v>
      </c>
      <c r="F346" s="216">
        <v>39723</v>
      </c>
      <c r="G346" s="214" t="s">
        <v>5605</v>
      </c>
      <c r="H346" s="214" t="s">
        <v>4485</v>
      </c>
      <c r="I346" s="214" t="s">
        <v>4486</v>
      </c>
      <c r="J346" s="214" t="s">
        <v>4487</v>
      </c>
      <c r="K346" s="214" t="s">
        <v>5589</v>
      </c>
      <c r="L346" s="216">
        <v>39723</v>
      </c>
      <c r="M346" s="217">
        <v>1320.69</v>
      </c>
      <c r="N346" s="217">
        <v>1320.69</v>
      </c>
    </row>
    <row r="347" spans="1:14" ht="23.25" thickBot="1">
      <c r="A347" s="214" t="s">
        <v>5583</v>
      </c>
      <c r="B347" s="214" t="s">
        <v>5584</v>
      </c>
      <c r="C347" s="214" t="s">
        <v>6211</v>
      </c>
      <c r="D347" s="214" t="s">
        <v>6212</v>
      </c>
      <c r="E347" s="214" t="s">
        <v>5778</v>
      </c>
      <c r="F347" s="216">
        <v>39723</v>
      </c>
      <c r="G347" s="214" t="s">
        <v>5605</v>
      </c>
      <c r="H347" s="214" t="s">
        <v>4488</v>
      </c>
      <c r="I347" s="214" t="s">
        <v>4489</v>
      </c>
      <c r="J347" s="214" t="s">
        <v>4490</v>
      </c>
      <c r="K347" s="214" t="s">
        <v>5589</v>
      </c>
      <c r="L347" s="216">
        <v>39723</v>
      </c>
      <c r="M347" s="217">
        <v>11278.54</v>
      </c>
      <c r="N347" s="217">
        <v>11278.54</v>
      </c>
    </row>
    <row r="348" spans="1:14" ht="23.25" thickBot="1">
      <c r="A348" s="214" t="s">
        <v>5583</v>
      </c>
      <c r="B348" s="214" t="s">
        <v>5584</v>
      </c>
      <c r="C348" s="214" t="s">
        <v>6211</v>
      </c>
      <c r="D348" s="214" t="s">
        <v>6212</v>
      </c>
      <c r="E348" s="214" t="s">
        <v>5778</v>
      </c>
      <c r="F348" s="216">
        <v>39730</v>
      </c>
      <c r="G348" s="214" t="s">
        <v>5605</v>
      </c>
      <c r="H348" s="214" t="s">
        <v>4491</v>
      </c>
      <c r="I348" s="214" t="s">
        <v>4492</v>
      </c>
      <c r="J348" s="214" t="s">
        <v>4493</v>
      </c>
      <c r="K348" s="214" t="s">
        <v>5589</v>
      </c>
      <c r="L348" s="216">
        <v>39730</v>
      </c>
      <c r="M348" s="217">
        <v>5574.3</v>
      </c>
      <c r="N348" s="217">
        <v>5574.3</v>
      </c>
    </row>
    <row r="349" spans="1:14" ht="23.25" thickBot="1">
      <c r="A349" s="214" t="s">
        <v>5583</v>
      </c>
      <c r="B349" s="214" t="s">
        <v>5584</v>
      </c>
      <c r="C349" s="214" t="s">
        <v>6211</v>
      </c>
      <c r="D349" s="214" t="s">
        <v>6212</v>
      </c>
      <c r="E349" s="214" t="s">
        <v>5778</v>
      </c>
      <c r="F349" s="216">
        <v>39730</v>
      </c>
      <c r="G349" s="214" t="s">
        <v>5605</v>
      </c>
      <c r="H349" s="214" t="s">
        <v>4494</v>
      </c>
      <c r="I349" s="214" t="s">
        <v>4495</v>
      </c>
      <c r="J349" s="214" t="s">
        <v>4496</v>
      </c>
      <c r="K349" s="214" t="s">
        <v>5589</v>
      </c>
      <c r="L349" s="216">
        <v>39730</v>
      </c>
      <c r="M349" s="217">
        <v>6444.94</v>
      </c>
      <c r="N349" s="217">
        <v>6444.94</v>
      </c>
    </row>
    <row r="350" spans="1:14" ht="23.25" thickBot="1">
      <c r="A350" s="214" t="s">
        <v>5583</v>
      </c>
      <c r="B350" s="214" t="s">
        <v>5584</v>
      </c>
      <c r="C350" s="214" t="s">
        <v>6211</v>
      </c>
      <c r="D350" s="214" t="s">
        <v>6212</v>
      </c>
      <c r="E350" s="214" t="s">
        <v>5778</v>
      </c>
      <c r="F350" s="216">
        <v>39730</v>
      </c>
      <c r="G350" s="214" t="s">
        <v>5605</v>
      </c>
      <c r="H350" s="214" t="s">
        <v>4497</v>
      </c>
      <c r="I350" s="214" t="s">
        <v>4348</v>
      </c>
      <c r="J350" s="214" t="s">
        <v>4498</v>
      </c>
      <c r="K350" s="214" t="s">
        <v>5589</v>
      </c>
      <c r="L350" s="216">
        <v>39730</v>
      </c>
      <c r="M350" s="217">
        <v>8286.85</v>
      </c>
      <c r="N350" s="217">
        <v>8286.85</v>
      </c>
    </row>
    <row r="351" spans="1:14" ht="23.25" thickBot="1">
      <c r="A351" s="214" t="s">
        <v>5583</v>
      </c>
      <c r="B351" s="214" t="s">
        <v>5584</v>
      </c>
      <c r="C351" s="214" t="s">
        <v>6211</v>
      </c>
      <c r="D351" s="214" t="s">
        <v>6212</v>
      </c>
      <c r="E351" s="214" t="s">
        <v>5778</v>
      </c>
      <c r="F351" s="216">
        <v>39758</v>
      </c>
      <c r="G351" s="214" t="s">
        <v>5605</v>
      </c>
      <c r="H351" s="214" t="s">
        <v>4499</v>
      </c>
      <c r="I351" s="214" t="s">
        <v>4423</v>
      </c>
      <c r="J351" s="214" t="s">
        <v>4500</v>
      </c>
      <c r="K351" s="214" t="s">
        <v>5589</v>
      </c>
      <c r="L351" s="216">
        <v>39758</v>
      </c>
      <c r="M351" s="217">
        <v>9916.5499999999993</v>
      </c>
      <c r="N351" s="217">
        <v>9916.5499999999993</v>
      </c>
    </row>
    <row r="352" spans="1:14" ht="23.25" thickBot="1">
      <c r="A352" s="214" t="s">
        <v>5583</v>
      </c>
      <c r="B352" s="214" t="s">
        <v>5584</v>
      </c>
      <c r="C352" s="214" t="s">
        <v>6211</v>
      </c>
      <c r="D352" s="214" t="s">
        <v>6212</v>
      </c>
      <c r="E352" s="214" t="s">
        <v>5778</v>
      </c>
      <c r="F352" s="216">
        <v>39758</v>
      </c>
      <c r="G352" s="214" t="s">
        <v>5605</v>
      </c>
      <c r="H352" s="214" t="s">
        <v>4501</v>
      </c>
      <c r="I352" s="214" t="s">
        <v>4423</v>
      </c>
      <c r="J352" s="214" t="s">
        <v>4502</v>
      </c>
      <c r="K352" s="214" t="s">
        <v>5589</v>
      </c>
      <c r="L352" s="216">
        <v>39758</v>
      </c>
      <c r="M352" s="217">
        <v>811.63</v>
      </c>
      <c r="N352" s="217">
        <v>811.63</v>
      </c>
    </row>
    <row r="353" spans="1:14" ht="23.25" thickBot="1">
      <c r="A353" s="214" t="s">
        <v>5583</v>
      </c>
      <c r="B353" s="214" t="s">
        <v>5584</v>
      </c>
      <c r="C353" s="214" t="s">
        <v>6211</v>
      </c>
      <c r="D353" s="214" t="s">
        <v>6212</v>
      </c>
      <c r="E353" s="214" t="s">
        <v>5778</v>
      </c>
      <c r="F353" s="216">
        <v>39758</v>
      </c>
      <c r="G353" s="214" t="s">
        <v>5605</v>
      </c>
      <c r="H353" s="214" t="s">
        <v>4503</v>
      </c>
      <c r="I353" s="214" t="s">
        <v>4423</v>
      </c>
      <c r="J353" s="214" t="s">
        <v>4504</v>
      </c>
      <c r="K353" s="214" t="s">
        <v>5589</v>
      </c>
      <c r="L353" s="216">
        <v>39758</v>
      </c>
      <c r="M353" s="217">
        <v>1741.88</v>
      </c>
      <c r="N353" s="217">
        <v>1741.88</v>
      </c>
    </row>
    <row r="354" spans="1:14" ht="23.25" thickBot="1">
      <c r="A354" s="214" t="s">
        <v>5583</v>
      </c>
      <c r="B354" s="214" t="s">
        <v>5584</v>
      </c>
      <c r="C354" s="214" t="s">
        <v>6211</v>
      </c>
      <c r="D354" s="214" t="s">
        <v>6212</v>
      </c>
      <c r="E354" s="214" t="s">
        <v>5778</v>
      </c>
      <c r="F354" s="216">
        <v>39762</v>
      </c>
      <c r="G354" s="214" t="s">
        <v>5605</v>
      </c>
      <c r="H354" s="214" t="s">
        <v>4505</v>
      </c>
      <c r="I354" s="214" t="s">
        <v>4506</v>
      </c>
      <c r="J354" s="214" t="s">
        <v>4507</v>
      </c>
      <c r="K354" s="214" t="s">
        <v>5589</v>
      </c>
      <c r="L354" s="216">
        <v>39762</v>
      </c>
      <c r="M354" s="217">
        <v>7898.42</v>
      </c>
      <c r="N354" s="217">
        <v>7898.42</v>
      </c>
    </row>
    <row r="355" spans="1:14" ht="23.25" thickBot="1">
      <c r="A355" s="214" t="s">
        <v>5583</v>
      </c>
      <c r="B355" s="214" t="s">
        <v>5584</v>
      </c>
      <c r="C355" s="214" t="s">
        <v>6211</v>
      </c>
      <c r="D355" s="214" t="s">
        <v>6212</v>
      </c>
      <c r="E355" s="214" t="s">
        <v>5778</v>
      </c>
      <c r="F355" s="216">
        <v>39762</v>
      </c>
      <c r="G355" s="214" t="s">
        <v>5605</v>
      </c>
      <c r="H355" s="214" t="s">
        <v>4508</v>
      </c>
      <c r="I355" s="214" t="s">
        <v>4506</v>
      </c>
      <c r="J355" s="214" t="s">
        <v>4509</v>
      </c>
      <c r="K355" s="214" t="s">
        <v>5589</v>
      </c>
      <c r="L355" s="216">
        <v>39762</v>
      </c>
      <c r="M355" s="217">
        <v>5889.17</v>
      </c>
      <c r="N355" s="217">
        <v>5889.17</v>
      </c>
    </row>
    <row r="356" spans="1:14" ht="23.25" thickBot="1">
      <c r="A356" s="214" t="s">
        <v>5583</v>
      </c>
      <c r="B356" s="214" t="s">
        <v>5584</v>
      </c>
      <c r="C356" s="214" t="s">
        <v>6211</v>
      </c>
      <c r="D356" s="214" t="s">
        <v>6212</v>
      </c>
      <c r="E356" s="214" t="s">
        <v>5778</v>
      </c>
      <c r="F356" s="216">
        <v>39762</v>
      </c>
      <c r="G356" s="214" t="s">
        <v>5605</v>
      </c>
      <c r="H356" s="214" t="s">
        <v>4510</v>
      </c>
      <c r="I356" s="214" t="s">
        <v>4506</v>
      </c>
      <c r="J356" s="214" t="s">
        <v>4511</v>
      </c>
      <c r="K356" s="214" t="s">
        <v>5589</v>
      </c>
      <c r="L356" s="216">
        <v>39762</v>
      </c>
      <c r="M356" s="217">
        <v>5365.43</v>
      </c>
      <c r="N356" s="217">
        <v>5365.43</v>
      </c>
    </row>
    <row r="357" spans="1:14" ht="23.25" thickBot="1">
      <c r="A357" s="214" t="s">
        <v>5583</v>
      </c>
      <c r="B357" s="214" t="s">
        <v>5584</v>
      </c>
      <c r="C357" s="214" t="s">
        <v>6211</v>
      </c>
      <c r="D357" s="214" t="s">
        <v>6212</v>
      </c>
      <c r="E357" s="214" t="s">
        <v>5778</v>
      </c>
      <c r="F357" s="216">
        <v>39800</v>
      </c>
      <c r="G357" s="214" t="s">
        <v>5605</v>
      </c>
      <c r="H357" s="214" t="s">
        <v>4512</v>
      </c>
      <c r="I357" s="214" t="s">
        <v>5691</v>
      </c>
      <c r="J357" s="214" t="s">
        <v>4513</v>
      </c>
      <c r="K357" s="214" t="s">
        <v>4514</v>
      </c>
      <c r="L357" s="216">
        <v>39800</v>
      </c>
      <c r="M357" s="217">
        <v>7855.85</v>
      </c>
      <c r="N357" s="217">
        <v>9819.81</v>
      </c>
    </row>
    <row r="358" spans="1:14" ht="23.25" thickBot="1">
      <c r="A358" s="214" t="s">
        <v>5583</v>
      </c>
      <c r="B358" s="214" t="s">
        <v>5584</v>
      </c>
      <c r="C358" s="214" t="s">
        <v>6211</v>
      </c>
      <c r="D358" s="214" t="s">
        <v>6212</v>
      </c>
      <c r="E358" s="214" t="s">
        <v>5778</v>
      </c>
      <c r="F358" s="216">
        <v>39800</v>
      </c>
      <c r="G358" s="214" t="s">
        <v>5605</v>
      </c>
      <c r="H358" s="214" t="s">
        <v>4515</v>
      </c>
      <c r="I358" s="214" t="s">
        <v>5691</v>
      </c>
      <c r="J358" s="214" t="s">
        <v>4516</v>
      </c>
      <c r="K358" s="214" t="s">
        <v>4517</v>
      </c>
      <c r="L358" s="216">
        <v>39800</v>
      </c>
      <c r="M358" s="217">
        <v>598.11</v>
      </c>
      <c r="N358" s="217">
        <v>747.64</v>
      </c>
    </row>
    <row r="359" spans="1:14" ht="23.25" thickBot="1">
      <c r="A359" s="214" t="s">
        <v>5583</v>
      </c>
      <c r="B359" s="214" t="s">
        <v>5584</v>
      </c>
      <c r="C359" s="214" t="s">
        <v>6211</v>
      </c>
      <c r="D359" s="214" t="s">
        <v>6212</v>
      </c>
      <c r="E359" s="214" t="s">
        <v>5778</v>
      </c>
      <c r="F359" s="216">
        <v>39800</v>
      </c>
      <c r="G359" s="214" t="s">
        <v>5605</v>
      </c>
      <c r="H359" s="214" t="s">
        <v>4518</v>
      </c>
      <c r="I359" s="214" t="s">
        <v>4423</v>
      </c>
      <c r="J359" s="214" t="s">
        <v>4519</v>
      </c>
      <c r="K359" s="214" t="s">
        <v>4520</v>
      </c>
      <c r="L359" s="216">
        <v>39800</v>
      </c>
      <c r="M359" s="217">
        <v>1088.1500000000001</v>
      </c>
      <c r="N359" s="217">
        <v>1360.19</v>
      </c>
    </row>
    <row r="360" spans="1:14" ht="23.25" thickBot="1">
      <c r="A360" s="214" t="s">
        <v>5583</v>
      </c>
      <c r="B360" s="214" t="s">
        <v>5584</v>
      </c>
      <c r="C360" s="214" t="s">
        <v>6211</v>
      </c>
      <c r="D360" s="214" t="s">
        <v>6212</v>
      </c>
      <c r="E360" s="214" t="s">
        <v>5778</v>
      </c>
      <c r="F360" s="216">
        <v>39811</v>
      </c>
      <c r="G360" s="214" t="s">
        <v>5605</v>
      </c>
      <c r="H360" s="214" t="s">
        <v>4521</v>
      </c>
      <c r="I360" s="214" t="s">
        <v>4522</v>
      </c>
      <c r="J360" s="214" t="s">
        <v>4523</v>
      </c>
      <c r="K360" s="214" t="s">
        <v>4524</v>
      </c>
      <c r="L360" s="216">
        <v>39811</v>
      </c>
      <c r="M360" s="217">
        <v>4074.09</v>
      </c>
      <c r="N360" s="217">
        <v>5092.6099999999997</v>
      </c>
    </row>
    <row r="361" spans="1:14" ht="23.25" thickBot="1">
      <c r="A361" s="214" t="s">
        <v>5583</v>
      </c>
      <c r="B361" s="214" t="s">
        <v>5584</v>
      </c>
      <c r="C361" s="214" t="s">
        <v>6211</v>
      </c>
      <c r="D361" s="214" t="s">
        <v>6212</v>
      </c>
      <c r="E361" s="214" t="s">
        <v>5778</v>
      </c>
      <c r="F361" s="216">
        <v>39819</v>
      </c>
      <c r="G361" s="214" t="s">
        <v>5605</v>
      </c>
      <c r="H361" s="214" t="s">
        <v>4525</v>
      </c>
      <c r="I361" s="214" t="s">
        <v>4506</v>
      </c>
      <c r="J361" s="214" t="s">
        <v>4526</v>
      </c>
      <c r="K361" s="214" t="s">
        <v>4527</v>
      </c>
      <c r="L361" s="216">
        <v>39793</v>
      </c>
      <c r="M361" s="217">
        <v>5326.74</v>
      </c>
      <c r="N361" s="217">
        <v>6658.43</v>
      </c>
    </row>
    <row r="362" spans="1:14" ht="23.25" thickBot="1">
      <c r="A362" s="214" t="s">
        <v>5583</v>
      </c>
      <c r="B362" s="214" t="s">
        <v>5584</v>
      </c>
      <c r="C362" s="214" t="s">
        <v>6211</v>
      </c>
      <c r="D362" s="214" t="s">
        <v>6212</v>
      </c>
      <c r="E362" s="214" t="s">
        <v>5778</v>
      </c>
      <c r="F362" s="216">
        <v>39819</v>
      </c>
      <c r="G362" s="214" t="s">
        <v>5605</v>
      </c>
      <c r="H362" s="214" t="s">
        <v>4528</v>
      </c>
      <c r="I362" s="214" t="s">
        <v>4506</v>
      </c>
      <c r="J362" s="214" t="s">
        <v>4529</v>
      </c>
      <c r="K362" s="214" t="s">
        <v>4530</v>
      </c>
      <c r="L362" s="216">
        <v>39793</v>
      </c>
      <c r="M362" s="217">
        <v>6069.83</v>
      </c>
      <c r="N362" s="217">
        <v>7587.29</v>
      </c>
    </row>
    <row r="363" spans="1:14" ht="23.25" thickBot="1">
      <c r="A363" s="214" t="s">
        <v>5583</v>
      </c>
      <c r="B363" s="214" t="s">
        <v>5584</v>
      </c>
      <c r="C363" s="214" t="s">
        <v>6211</v>
      </c>
      <c r="D363" s="214" t="s">
        <v>6212</v>
      </c>
      <c r="E363" s="214" t="s">
        <v>5778</v>
      </c>
      <c r="F363" s="216">
        <v>39822</v>
      </c>
      <c r="G363" s="214" t="s">
        <v>5605</v>
      </c>
      <c r="H363" s="214" t="s">
        <v>4531</v>
      </c>
      <c r="I363" s="214" t="s">
        <v>4506</v>
      </c>
      <c r="J363" s="214" t="s">
        <v>4532</v>
      </c>
      <c r="K363" s="214" t="s">
        <v>4533</v>
      </c>
      <c r="L363" s="216">
        <v>39805</v>
      </c>
      <c r="M363" s="217">
        <v>201.54</v>
      </c>
      <c r="N363" s="217">
        <v>251.93</v>
      </c>
    </row>
    <row r="364" spans="1:14" ht="23.25" thickBot="1">
      <c r="A364" s="214" t="s">
        <v>5583</v>
      </c>
      <c r="B364" s="214" t="s">
        <v>5584</v>
      </c>
      <c r="C364" s="214" t="s">
        <v>6211</v>
      </c>
      <c r="D364" s="214" t="s">
        <v>6212</v>
      </c>
      <c r="E364" s="214" t="s">
        <v>5778</v>
      </c>
      <c r="F364" s="216">
        <v>39822</v>
      </c>
      <c r="G364" s="214" t="s">
        <v>5605</v>
      </c>
      <c r="H364" s="214" t="s">
        <v>4534</v>
      </c>
      <c r="I364" s="214" t="s">
        <v>4423</v>
      </c>
      <c r="J364" s="214" t="s">
        <v>4535</v>
      </c>
      <c r="K364" s="214" t="s">
        <v>4536</v>
      </c>
      <c r="L364" s="216">
        <v>39805</v>
      </c>
      <c r="M364" s="217">
        <v>7209.17</v>
      </c>
      <c r="N364" s="217">
        <v>9011.4599999999991</v>
      </c>
    </row>
    <row r="365" spans="1:14" ht="23.25" thickBot="1">
      <c r="A365" s="214" t="s">
        <v>5583</v>
      </c>
      <c r="B365" s="214" t="s">
        <v>5584</v>
      </c>
      <c r="C365" s="214" t="s">
        <v>6211</v>
      </c>
      <c r="D365" s="214" t="s">
        <v>6212</v>
      </c>
      <c r="E365" s="214" t="s">
        <v>5778</v>
      </c>
      <c r="F365" s="216">
        <v>39822</v>
      </c>
      <c r="G365" s="214" t="s">
        <v>5605</v>
      </c>
      <c r="H365" s="214" t="s">
        <v>4537</v>
      </c>
      <c r="I365" s="214" t="s">
        <v>4423</v>
      </c>
      <c r="J365" s="214" t="s">
        <v>4538</v>
      </c>
      <c r="K365" s="214" t="s">
        <v>4539</v>
      </c>
      <c r="L365" s="216">
        <v>39805</v>
      </c>
      <c r="M365" s="217">
        <v>869.08</v>
      </c>
      <c r="N365" s="217">
        <v>1086.3499999999999</v>
      </c>
    </row>
    <row r="366" spans="1:14" ht="23.25" thickBot="1">
      <c r="A366" s="214" t="s">
        <v>5583</v>
      </c>
      <c r="B366" s="214" t="s">
        <v>5584</v>
      </c>
      <c r="C366" s="214" t="s">
        <v>6211</v>
      </c>
      <c r="D366" s="214" t="s">
        <v>6212</v>
      </c>
      <c r="E366" s="214" t="s">
        <v>5778</v>
      </c>
      <c r="F366" s="216">
        <v>39822</v>
      </c>
      <c r="G366" s="214" t="s">
        <v>5605</v>
      </c>
      <c r="H366" s="214" t="s">
        <v>4540</v>
      </c>
      <c r="I366" s="214" t="s">
        <v>4506</v>
      </c>
      <c r="J366" s="214" t="s">
        <v>4541</v>
      </c>
      <c r="K366" s="214" t="s">
        <v>4542</v>
      </c>
      <c r="L366" s="216">
        <v>39805</v>
      </c>
      <c r="M366" s="217">
        <v>12987.69</v>
      </c>
      <c r="N366" s="217">
        <v>16234.61</v>
      </c>
    </row>
    <row r="367" spans="1:14" ht="23.25" thickBot="1">
      <c r="A367" s="214" t="s">
        <v>5583</v>
      </c>
      <c r="B367" s="214" t="s">
        <v>5584</v>
      </c>
      <c r="C367" s="214" t="s">
        <v>6211</v>
      </c>
      <c r="D367" s="214" t="s">
        <v>6212</v>
      </c>
      <c r="E367" s="214" t="s">
        <v>5778</v>
      </c>
      <c r="F367" s="216">
        <v>39822</v>
      </c>
      <c r="G367" s="214" t="s">
        <v>5605</v>
      </c>
      <c r="H367" s="214" t="s">
        <v>4543</v>
      </c>
      <c r="I367" s="214" t="s">
        <v>4423</v>
      </c>
      <c r="J367" s="214" t="s">
        <v>4544</v>
      </c>
      <c r="K367" s="214" t="s">
        <v>4545</v>
      </c>
      <c r="L367" s="216">
        <v>39805</v>
      </c>
      <c r="M367" s="217">
        <v>754.38</v>
      </c>
      <c r="N367" s="217">
        <v>942.98</v>
      </c>
    </row>
    <row r="368" spans="1:14" ht="23.25" thickBot="1">
      <c r="A368" s="214" t="s">
        <v>5583</v>
      </c>
      <c r="B368" s="214" t="s">
        <v>5584</v>
      </c>
      <c r="C368" s="214" t="s">
        <v>6211</v>
      </c>
      <c r="D368" s="214" t="s">
        <v>6212</v>
      </c>
      <c r="E368" s="214" t="s">
        <v>4546</v>
      </c>
      <c r="F368" s="216">
        <v>39583</v>
      </c>
      <c r="G368" s="214" t="s">
        <v>5625</v>
      </c>
      <c r="H368" s="214" t="s">
        <v>4547</v>
      </c>
      <c r="I368" s="214" t="s">
        <v>4548</v>
      </c>
      <c r="J368" s="214" t="s">
        <v>5589</v>
      </c>
      <c r="K368" s="214" t="s">
        <v>5589</v>
      </c>
      <c r="L368" s="216">
        <v>39583</v>
      </c>
      <c r="M368" s="217">
        <v>241.28</v>
      </c>
      <c r="N368" s="217">
        <v>241.28</v>
      </c>
    </row>
    <row r="369" spans="1:14" ht="23.25" thickBot="1">
      <c r="A369" s="214" t="s">
        <v>5583</v>
      </c>
      <c r="B369" s="214" t="s">
        <v>5584</v>
      </c>
      <c r="C369" s="214" t="s">
        <v>6211</v>
      </c>
      <c r="D369" s="214" t="s">
        <v>6212</v>
      </c>
      <c r="E369" s="214" t="s">
        <v>4549</v>
      </c>
      <c r="F369" s="216">
        <v>39763</v>
      </c>
      <c r="G369" s="214" t="s">
        <v>5605</v>
      </c>
      <c r="H369" s="214" t="s">
        <v>4550</v>
      </c>
      <c r="I369" s="214" t="s">
        <v>4551</v>
      </c>
      <c r="J369" s="214" t="s">
        <v>4552</v>
      </c>
      <c r="K369" s="214" t="s">
        <v>5589</v>
      </c>
      <c r="L369" s="216">
        <v>39763</v>
      </c>
      <c r="M369" s="217">
        <v>900</v>
      </c>
      <c r="N369" s="217">
        <v>900</v>
      </c>
    </row>
    <row r="370" spans="1:14" ht="23.25" thickBot="1">
      <c r="A370" s="214" t="s">
        <v>5583</v>
      </c>
      <c r="B370" s="214" t="s">
        <v>5584</v>
      </c>
      <c r="C370" s="214" t="s">
        <v>6211</v>
      </c>
      <c r="D370" s="214" t="s">
        <v>6212</v>
      </c>
      <c r="E370" s="214" t="s">
        <v>4553</v>
      </c>
      <c r="F370" s="216">
        <v>39476</v>
      </c>
      <c r="G370" s="214" t="s">
        <v>5605</v>
      </c>
      <c r="H370" s="214" t="s">
        <v>4554</v>
      </c>
      <c r="I370" s="214" t="s">
        <v>4555</v>
      </c>
      <c r="J370" s="214" t="s">
        <v>4556</v>
      </c>
      <c r="K370" s="214" t="s">
        <v>5589</v>
      </c>
      <c r="L370" s="216">
        <v>39476</v>
      </c>
      <c r="M370" s="217">
        <v>18834.02</v>
      </c>
      <c r="N370" s="217">
        <v>18834.02</v>
      </c>
    </row>
    <row r="371" spans="1:14" ht="23.25" thickBot="1">
      <c r="A371" s="214" t="s">
        <v>5583</v>
      </c>
      <c r="B371" s="214" t="s">
        <v>5584</v>
      </c>
      <c r="C371" s="214" t="s">
        <v>6211</v>
      </c>
      <c r="D371" s="214" t="s">
        <v>6212</v>
      </c>
      <c r="E371" s="214" t="s">
        <v>4553</v>
      </c>
      <c r="F371" s="216">
        <v>39478</v>
      </c>
      <c r="G371" s="214" t="s">
        <v>5625</v>
      </c>
      <c r="H371" s="214" t="s">
        <v>4557</v>
      </c>
      <c r="I371" s="214" t="s">
        <v>4558</v>
      </c>
      <c r="J371" s="214" t="s">
        <v>5589</v>
      </c>
      <c r="K371" s="214" t="s">
        <v>5589</v>
      </c>
      <c r="L371" s="216">
        <v>39478</v>
      </c>
      <c r="M371" s="217">
        <v>311.10000000000002</v>
      </c>
      <c r="N371" s="217">
        <v>311.10000000000002</v>
      </c>
    </row>
    <row r="372" spans="1:14" ht="23.25" thickBot="1">
      <c r="A372" s="214" t="s">
        <v>5583</v>
      </c>
      <c r="B372" s="214" t="s">
        <v>5584</v>
      </c>
      <c r="C372" s="214" t="s">
        <v>6211</v>
      </c>
      <c r="D372" s="214" t="s">
        <v>6212</v>
      </c>
      <c r="E372" s="214" t="s">
        <v>4553</v>
      </c>
      <c r="F372" s="216">
        <v>39478</v>
      </c>
      <c r="G372" s="214" t="s">
        <v>5625</v>
      </c>
      <c r="H372" s="214" t="s">
        <v>4559</v>
      </c>
      <c r="I372" s="214" t="s">
        <v>4560</v>
      </c>
      <c r="J372" s="214" t="s">
        <v>5589</v>
      </c>
      <c r="K372" s="214" t="s">
        <v>5589</v>
      </c>
      <c r="L372" s="216">
        <v>39478</v>
      </c>
      <c r="M372" s="217">
        <v>243.9</v>
      </c>
      <c r="N372" s="217">
        <v>243.9</v>
      </c>
    </row>
    <row r="373" spans="1:14" ht="23.25" thickBot="1">
      <c r="A373" s="214" t="s">
        <v>5583</v>
      </c>
      <c r="B373" s="214" t="s">
        <v>5584</v>
      </c>
      <c r="C373" s="214" t="s">
        <v>6211</v>
      </c>
      <c r="D373" s="214" t="s">
        <v>6212</v>
      </c>
      <c r="E373" s="214" t="s">
        <v>4553</v>
      </c>
      <c r="F373" s="216">
        <v>39478</v>
      </c>
      <c r="G373" s="214" t="s">
        <v>5605</v>
      </c>
      <c r="H373" s="214" t="s">
        <v>4561</v>
      </c>
      <c r="I373" s="214" t="s">
        <v>4562</v>
      </c>
      <c r="J373" s="214" t="s">
        <v>4563</v>
      </c>
      <c r="K373" s="214" t="s">
        <v>5589</v>
      </c>
      <c r="L373" s="216">
        <v>39478</v>
      </c>
      <c r="M373" s="217">
        <v>2881.46</v>
      </c>
      <c r="N373" s="217">
        <v>2881.46</v>
      </c>
    </row>
    <row r="374" spans="1:14" ht="23.25" thickBot="1">
      <c r="A374" s="214" t="s">
        <v>5583</v>
      </c>
      <c r="B374" s="214" t="s">
        <v>5584</v>
      </c>
      <c r="C374" s="214" t="s">
        <v>6211</v>
      </c>
      <c r="D374" s="214" t="s">
        <v>6212</v>
      </c>
      <c r="E374" s="214" t="s">
        <v>4553</v>
      </c>
      <c r="F374" s="216">
        <v>39510</v>
      </c>
      <c r="G374" s="214" t="s">
        <v>5605</v>
      </c>
      <c r="H374" s="214" t="s">
        <v>4564</v>
      </c>
      <c r="I374" s="214" t="s">
        <v>4565</v>
      </c>
      <c r="J374" s="214" t="s">
        <v>4566</v>
      </c>
      <c r="K374" s="214" t="s">
        <v>5589</v>
      </c>
      <c r="L374" s="216">
        <v>39510</v>
      </c>
      <c r="M374" s="217">
        <v>933.34</v>
      </c>
      <c r="N374" s="217">
        <v>933.34</v>
      </c>
    </row>
    <row r="375" spans="1:14" ht="23.25" thickBot="1">
      <c r="A375" s="214" t="s">
        <v>5583</v>
      </c>
      <c r="B375" s="214" t="s">
        <v>5584</v>
      </c>
      <c r="C375" s="214" t="s">
        <v>6211</v>
      </c>
      <c r="D375" s="214" t="s">
        <v>6212</v>
      </c>
      <c r="E375" s="214" t="s">
        <v>4553</v>
      </c>
      <c r="F375" s="216">
        <v>39510</v>
      </c>
      <c r="G375" s="214" t="s">
        <v>5605</v>
      </c>
      <c r="H375" s="214" t="s">
        <v>4567</v>
      </c>
      <c r="I375" s="214" t="s">
        <v>4568</v>
      </c>
      <c r="J375" s="214" t="s">
        <v>4569</v>
      </c>
      <c r="K375" s="214" t="s">
        <v>5589</v>
      </c>
      <c r="L375" s="216">
        <v>39510</v>
      </c>
      <c r="M375" s="217">
        <v>13916.18</v>
      </c>
      <c r="N375" s="217">
        <v>13916.18</v>
      </c>
    </row>
    <row r="376" spans="1:14" ht="23.25" thickBot="1">
      <c r="A376" s="214" t="s">
        <v>5583</v>
      </c>
      <c r="B376" s="214" t="s">
        <v>5584</v>
      </c>
      <c r="C376" s="214" t="s">
        <v>6211</v>
      </c>
      <c r="D376" s="214" t="s">
        <v>6212</v>
      </c>
      <c r="E376" s="214" t="s">
        <v>4553</v>
      </c>
      <c r="F376" s="216">
        <v>39513</v>
      </c>
      <c r="G376" s="214" t="s">
        <v>5605</v>
      </c>
      <c r="H376" s="214" t="s">
        <v>4570</v>
      </c>
      <c r="I376" s="214" t="s">
        <v>4571</v>
      </c>
      <c r="J376" s="214" t="s">
        <v>4572</v>
      </c>
      <c r="K376" s="214" t="s">
        <v>5589</v>
      </c>
      <c r="L376" s="216">
        <v>39513</v>
      </c>
      <c r="M376" s="217">
        <v>265.72000000000003</v>
      </c>
      <c r="N376" s="217">
        <v>265.72000000000003</v>
      </c>
    </row>
    <row r="377" spans="1:14" ht="23.25" thickBot="1">
      <c r="A377" s="214" t="s">
        <v>5583</v>
      </c>
      <c r="B377" s="214" t="s">
        <v>5584</v>
      </c>
      <c r="C377" s="214" t="s">
        <v>6211</v>
      </c>
      <c r="D377" s="214" t="s">
        <v>6212</v>
      </c>
      <c r="E377" s="214" t="s">
        <v>4553</v>
      </c>
      <c r="F377" s="216">
        <v>39513</v>
      </c>
      <c r="G377" s="214" t="s">
        <v>5605</v>
      </c>
      <c r="H377" s="214" t="s">
        <v>4573</v>
      </c>
      <c r="I377" s="214" t="s">
        <v>4574</v>
      </c>
      <c r="J377" s="214" t="s">
        <v>4575</v>
      </c>
      <c r="K377" s="214" t="s">
        <v>5589</v>
      </c>
      <c r="L377" s="216">
        <v>39513</v>
      </c>
      <c r="M377" s="217">
        <v>2554.9299999999998</v>
      </c>
      <c r="N377" s="217">
        <v>2554.9299999999998</v>
      </c>
    </row>
    <row r="378" spans="1:14" ht="23.25" thickBot="1">
      <c r="A378" s="214" t="s">
        <v>5583</v>
      </c>
      <c r="B378" s="214" t="s">
        <v>5584</v>
      </c>
      <c r="C378" s="214" t="s">
        <v>6211</v>
      </c>
      <c r="D378" s="214" t="s">
        <v>6212</v>
      </c>
      <c r="E378" s="214" t="s">
        <v>4553</v>
      </c>
      <c r="F378" s="216">
        <v>39535</v>
      </c>
      <c r="G378" s="214" t="s">
        <v>5605</v>
      </c>
      <c r="H378" s="214" t="s">
        <v>4576</v>
      </c>
      <c r="I378" s="214" t="s">
        <v>4577</v>
      </c>
      <c r="J378" s="214" t="s">
        <v>4578</v>
      </c>
      <c r="K378" s="214" t="s">
        <v>5589</v>
      </c>
      <c r="L378" s="216">
        <v>39535</v>
      </c>
      <c r="M378" s="217">
        <v>690.36</v>
      </c>
      <c r="N378" s="217">
        <v>690.36</v>
      </c>
    </row>
    <row r="379" spans="1:14" ht="23.25" thickBot="1">
      <c r="A379" s="214" t="s">
        <v>5583</v>
      </c>
      <c r="B379" s="214" t="s">
        <v>5584</v>
      </c>
      <c r="C379" s="214" t="s">
        <v>6211</v>
      </c>
      <c r="D379" s="214" t="s">
        <v>6212</v>
      </c>
      <c r="E379" s="214" t="s">
        <v>4553</v>
      </c>
      <c r="F379" s="216">
        <v>39535</v>
      </c>
      <c r="G379" s="214" t="s">
        <v>5605</v>
      </c>
      <c r="H379" s="214" t="s">
        <v>4579</v>
      </c>
      <c r="I379" s="214" t="s">
        <v>4580</v>
      </c>
      <c r="J379" s="214" t="s">
        <v>4581</v>
      </c>
      <c r="K379" s="214" t="s">
        <v>5589</v>
      </c>
      <c r="L379" s="216">
        <v>39535</v>
      </c>
      <c r="M379" s="217">
        <v>2359.08</v>
      </c>
      <c r="N379" s="217">
        <v>2359.08</v>
      </c>
    </row>
    <row r="380" spans="1:14" ht="23.25" thickBot="1">
      <c r="A380" s="214" t="s">
        <v>5583</v>
      </c>
      <c r="B380" s="214" t="s">
        <v>5584</v>
      </c>
      <c r="C380" s="214" t="s">
        <v>6211</v>
      </c>
      <c r="D380" s="214" t="s">
        <v>6212</v>
      </c>
      <c r="E380" s="214" t="s">
        <v>4553</v>
      </c>
      <c r="F380" s="216">
        <v>39538</v>
      </c>
      <c r="G380" s="214" t="s">
        <v>5605</v>
      </c>
      <c r="H380" s="214" t="s">
        <v>4582</v>
      </c>
      <c r="I380" s="214" t="s">
        <v>4583</v>
      </c>
      <c r="J380" s="214" t="s">
        <v>4584</v>
      </c>
      <c r="K380" s="214" t="s">
        <v>5589</v>
      </c>
      <c r="L380" s="216">
        <v>39538</v>
      </c>
      <c r="M380" s="217">
        <v>12821.26</v>
      </c>
      <c r="N380" s="217">
        <v>12821.26</v>
      </c>
    </row>
    <row r="381" spans="1:14" ht="23.25" thickBot="1">
      <c r="A381" s="214" t="s">
        <v>5583</v>
      </c>
      <c r="B381" s="214" t="s">
        <v>5584</v>
      </c>
      <c r="C381" s="214" t="s">
        <v>6211</v>
      </c>
      <c r="D381" s="214" t="s">
        <v>6212</v>
      </c>
      <c r="E381" s="214" t="s">
        <v>4553</v>
      </c>
      <c r="F381" s="216">
        <v>39561</v>
      </c>
      <c r="G381" s="214" t="s">
        <v>5605</v>
      </c>
      <c r="H381" s="214" t="s">
        <v>4585</v>
      </c>
      <c r="I381" s="214" t="s">
        <v>4586</v>
      </c>
      <c r="J381" s="214" t="s">
        <v>4587</v>
      </c>
      <c r="K381" s="214" t="s">
        <v>5589</v>
      </c>
      <c r="L381" s="216">
        <v>39561</v>
      </c>
      <c r="M381" s="217">
        <v>17920.560000000001</v>
      </c>
      <c r="N381" s="217">
        <v>17920.560000000001</v>
      </c>
    </row>
    <row r="382" spans="1:14" ht="23.25" thickBot="1">
      <c r="A382" s="214" t="s">
        <v>5583</v>
      </c>
      <c r="B382" s="214" t="s">
        <v>5584</v>
      </c>
      <c r="C382" s="214" t="s">
        <v>6211</v>
      </c>
      <c r="D382" s="214" t="s">
        <v>6212</v>
      </c>
      <c r="E382" s="214" t="s">
        <v>4553</v>
      </c>
      <c r="F382" s="216">
        <v>39567</v>
      </c>
      <c r="G382" s="214" t="s">
        <v>5605</v>
      </c>
      <c r="H382" s="214" t="s">
        <v>4588</v>
      </c>
      <c r="I382" s="214" t="s">
        <v>4589</v>
      </c>
      <c r="J382" s="214" t="s">
        <v>4590</v>
      </c>
      <c r="K382" s="214" t="s">
        <v>5589</v>
      </c>
      <c r="L382" s="216">
        <v>39567</v>
      </c>
      <c r="M382" s="217">
        <v>987.96</v>
      </c>
      <c r="N382" s="217">
        <v>987.96</v>
      </c>
    </row>
    <row r="383" spans="1:14" ht="23.25" thickBot="1">
      <c r="A383" s="214" t="s">
        <v>5583</v>
      </c>
      <c r="B383" s="214" t="s">
        <v>5584</v>
      </c>
      <c r="C383" s="214" t="s">
        <v>6211</v>
      </c>
      <c r="D383" s="214" t="s">
        <v>6212</v>
      </c>
      <c r="E383" s="214" t="s">
        <v>4553</v>
      </c>
      <c r="F383" s="216">
        <v>39573</v>
      </c>
      <c r="G383" s="214" t="s">
        <v>5605</v>
      </c>
      <c r="H383" s="214" t="s">
        <v>4591</v>
      </c>
      <c r="I383" s="214" t="s">
        <v>4592</v>
      </c>
      <c r="J383" s="214" t="s">
        <v>4593</v>
      </c>
      <c r="K383" s="214" t="s">
        <v>5589</v>
      </c>
      <c r="L383" s="216">
        <v>39573</v>
      </c>
      <c r="M383" s="217">
        <v>3452</v>
      </c>
      <c r="N383" s="217">
        <v>3452</v>
      </c>
    </row>
    <row r="384" spans="1:14" ht="23.25" thickBot="1">
      <c r="A384" s="214" t="s">
        <v>5583</v>
      </c>
      <c r="B384" s="214" t="s">
        <v>5584</v>
      </c>
      <c r="C384" s="214" t="s">
        <v>6211</v>
      </c>
      <c r="D384" s="214" t="s">
        <v>6212</v>
      </c>
      <c r="E384" s="214" t="s">
        <v>4553</v>
      </c>
      <c r="F384" s="216">
        <v>39591</v>
      </c>
      <c r="G384" s="214" t="s">
        <v>5605</v>
      </c>
      <c r="H384" s="214" t="s">
        <v>4594</v>
      </c>
      <c r="I384" s="214" t="s">
        <v>4595</v>
      </c>
      <c r="J384" s="214" t="s">
        <v>4596</v>
      </c>
      <c r="K384" s="214" t="s">
        <v>5589</v>
      </c>
      <c r="L384" s="216">
        <v>39591</v>
      </c>
      <c r="M384" s="217">
        <v>263.22000000000003</v>
      </c>
      <c r="N384" s="217">
        <v>263.22000000000003</v>
      </c>
    </row>
    <row r="385" spans="1:14" ht="23.25" thickBot="1">
      <c r="A385" s="214" t="s">
        <v>5583</v>
      </c>
      <c r="B385" s="214" t="s">
        <v>5584</v>
      </c>
      <c r="C385" s="214" t="s">
        <v>6211</v>
      </c>
      <c r="D385" s="214" t="s">
        <v>6212</v>
      </c>
      <c r="E385" s="214" t="s">
        <v>4553</v>
      </c>
      <c r="F385" s="216">
        <v>39597</v>
      </c>
      <c r="G385" s="214" t="s">
        <v>5605</v>
      </c>
      <c r="H385" s="214" t="s">
        <v>4597</v>
      </c>
      <c r="I385" s="214" t="s">
        <v>4598</v>
      </c>
      <c r="J385" s="214" t="s">
        <v>4599</v>
      </c>
      <c r="K385" s="214" t="s">
        <v>5589</v>
      </c>
      <c r="L385" s="216">
        <v>39597</v>
      </c>
      <c r="M385" s="217">
        <v>1293.8599999999999</v>
      </c>
      <c r="N385" s="217">
        <v>1293.8599999999999</v>
      </c>
    </row>
    <row r="386" spans="1:14" ht="23.25" thickBot="1">
      <c r="A386" s="214" t="s">
        <v>5583</v>
      </c>
      <c r="B386" s="214" t="s">
        <v>5584</v>
      </c>
      <c r="C386" s="214" t="s">
        <v>6211</v>
      </c>
      <c r="D386" s="214" t="s">
        <v>6212</v>
      </c>
      <c r="E386" s="214" t="s">
        <v>4553</v>
      </c>
      <c r="F386" s="216">
        <v>39597</v>
      </c>
      <c r="G386" s="214" t="s">
        <v>5605</v>
      </c>
      <c r="H386" s="214" t="s">
        <v>4600</v>
      </c>
      <c r="I386" s="214" t="s">
        <v>4601</v>
      </c>
      <c r="J386" s="214" t="s">
        <v>4602</v>
      </c>
      <c r="K386" s="214" t="s">
        <v>5589</v>
      </c>
      <c r="L386" s="216">
        <v>39597</v>
      </c>
      <c r="M386" s="217">
        <v>3529.33</v>
      </c>
      <c r="N386" s="217">
        <v>3529.33</v>
      </c>
    </row>
    <row r="387" spans="1:14" ht="23.25" thickBot="1">
      <c r="A387" s="214" t="s">
        <v>5583</v>
      </c>
      <c r="B387" s="214" t="s">
        <v>5584</v>
      </c>
      <c r="C387" s="214" t="s">
        <v>6211</v>
      </c>
      <c r="D387" s="214" t="s">
        <v>6212</v>
      </c>
      <c r="E387" s="214" t="s">
        <v>4553</v>
      </c>
      <c r="F387" s="216">
        <v>39601</v>
      </c>
      <c r="G387" s="214" t="s">
        <v>5605</v>
      </c>
      <c r="H387" s="214" t="s">
        <v>4603</v>
      </c>
      <c r="I387" s="214" t="s">
        <v>4604</v>
      </c>
      <c r="J387" s="214" t="s">
        <v>4605</v>
      </c>
      <c r="K387" s="214" t="s">
        <v>5589</v>
      </c>
      <c r="L387" s="216">
        <v>39601</v>
      </c>
      <c r="M387" s="217">
        <v>16447.419999999998</v>
      </c>
      <c r="N387" s="217">
        <v>16447.419999999998</v>
      </c>
    </row>
    <row r="388" spans="1:14" ht="23.25" thickBot="1">
      <c r="A388" s="214" t="s">
        <v>5583</v>
      </c>
      <c r="B388" s="214" t="s">
        <v>5584</v>
      </c>
      <c r="C388" s="214" t="s">
        <v>6211</v>
      </c>
      <c r="D388" s="214" t="s">
        <v>6212</v>
      </c>
      <c r="E388" s="214" t="s">
        <v>4553</v>
      </c>
      <c r="F388" s="216">
        <v>39622</v>
      </c>
      <c r="G388" s="214" t="s">
        <v>5605</v>
      </c>
      <c r="H388" s="214" t="s">
        <v>4606</v>
      </c>
      <c r="I388" s="214" t="s">
        <v>4607</v>
      </c>
      <c r="J388" s="214" t="s">
        <v>4608</v>
      </c>
      <c r="K388" s="214" t="s">
        <v>5589</v>
      </c>
      <c r="L388" s="216">
        <v>39622</v>
      </c>
      <c r="M388" s="217">
        <v>753.62</v>
      </c>
      <c r="N388" s="217">
        <v>753.62</v>
      </c>
    </row>
    <row r="389" spans="1:14" ht="23.25" thickBot="1">
      <c r="A389" s="214" t="s">
        <v>5583</v>
      </c>
      <c r="B389" s="214" t="s">
        <v>5584</v>
      </c>
      <c r="C389" s="214" t="s">
        <v>6211</v>
      </c>
      <c r="D389" s="214" t="s">
        <v>6212</v>
      </c>
      <c r="E389" s="214" t="s">
        <v>4553</v>
      </c>
      <c r="F389" s="216">
        <v>39623</v>
      </c>
      <c r="G389" s="214" t="s">
        <v>5605</v>
      </c>
      <c r="H389" s="214" t="s">
        <v>4609</v>
      </c>
      <c r="I389" s="214" t="s">
        <v>4610</v>
      </c>
      <c r="J389" s="214" t="s">
        <v>4611</v>
      </c>
      <c r="K389" s="214" t="s">
        <v>5589</v>
      </c>
      <c r="L389" s="216">
        <v>39623</v>
      </c>
      <c r="M389" s="217">
        <v>14671.33</v>
      </c>
      <c r="N389" s="217">
        <v>14671.33</v>
      </c>
    </row>
    <row r="390" spans="1:14" ht="23.25" thickBot="1">
      <c r="A390" s="214" t="s">
        <v>5583</v>
      </c>
      <c r="B390" s="214" t="s">
        <v>5584</v>
      </c>
      <c r="C390" s="214" t="s">
        <v>6211</v>
      </c>
      <c r="D390" s="214" t="s">
        <v>6212</v>
      </c>
      <c r="E390" s="214" t="s">
        <v>4553</v>
      </c>
      <c r="F390" s="216">
        <v>39636</v>
      </c>
      <c r="G390" s="214" t="s">
        <v>5605</v>
      </c>
      <c r="H390" s="214" t="s">
        <v>4612</v>
      </c>
      <c r="I390" s="214" t="s">
        <v>4613</v>
      </c>
      <c r="J390" s="214" t="s">
        <v>4614</v>
      </c>
      <c r="K390" s="214" t="s">
        <v>5589</v>
      </c>
      <c r="L390" s="216">
        <v>39636</v>
      </c>
      <c r="M390" s="217">
        <v>5315.03</v>
      </c>
      <c r="N390" s="217">
        <v>5315.03</v>
      </c>
    </row>
    <row r="391" spans="1:14" ht="23.25" thickBot="1">
      <c r="A391" s="214" t="s">
        <v>5583</v>
      </c>
      <c r="B391" s="214" t="s">
        <v>5584</v>
      </c>
      <c r="C391" s="214" t="s">
        <v>6211</v>
      </c>
      <c r="D391" s="214" t="s">
        <v>6212</v>
      </c>
      <c r="E391" s="214" t="s">
        <v>4553</v>
      </c>
      <c r="F391" s="216">
        <v>39654</v>
      </c>
      <c r="G391" s="214" t="s">
        <v>5605</v>
      </c>
      <c r="H391" s="214" t="s">
        <v>4615</v>
      </c>
      <c r="I391" s="214" t="s">
        <v>4616</v>
      </c>
      <c r="J391" s="214" t="s">
        <v>4617</v>
      </c>
      <c r="K391" s="214" t="s">
        <v>5589</v>
      </c>
      <c r="L391" s="216">
        <v>39654</v>
      </c>
      <c r="M391" s="217">
        <v>1892.18</v>
      </c>
      <c r="N391" s="217">
        <v>1892.18</v>
      </c>
    </row>
    <row r="392" spans="1:14" ht="23.25" thickBot="1">
      <c r="A392" s="214" t="s">
        <v>5583</v>
      </c>
      <c r="B392" s="214" t="s">
        <v>5584</v>
      </c>
      <c r="C392" s="214" t="s">
        <v>6211</v>
      </c>
      <c r="D392" s="214" t="s">
        <v>6212</v>
      </c>
      <c r="E392" s="214" t="s">
        <v>4553</v>
      </c>
      <c r="F392" s="216">
        <v>39654</v>
      </c>
      <c r="G392" s="214" t="s">
        <v>5605</v>
      </c>
      <c r="H392" s="214" t="s">
        <v>4618</v>
      </c>
      <c r="I392" s="214" t="s">
        <v>4619</v>
      </c>
      <c r="J392" s="214" t="s">
        <v>4620</v>
      </c>
      <c r="K392" s="214" t="s">
        <v>5589</v>
      </c>
      <c r="L392" s="216">
        <v>39654</v>
      </c>
      <c r="M392" s="217">
        <v>4459.3100000000004</v>
      </c>
      <c r="N392" s="217">
        <v>4459.3100000000004</v>
      </c>
    </row>
    <row r="393" spans="1:14" ht="23.25" thickBot="1">
      <c r="A393" s="214" t="s">
        <v>5583</v>
      </c>
      <c r="B393" s="214" t="s">
        <v>5584</v>
      </c>
      <c r="C393" s="214" t="s">
        <v>6211</v>
      </c>
      <c r="D393" s="214" t="s">
        <v>6212</v>
      </c>
      <c r="E393" s="214" t="s">
        <v>4553</v>
      </c>
      <c r="F393" s="216">
        <v>39689</v>
      </c>
      <c r="G393" s="214" t="s">
        <v>5605</v>
      </c>
      <c r="H393" s="214" t="s">
        <v>4621</v>
      </c>
      <c r="I393" s="214" t="s">
        <v>4622</v>
      </c>
      <c r="J393" s="214" t="s">
        <v>4623</v>
      </c>
      <c r="K393" s="214" t="s">
        <v>5589</v>
      </c>
      <c r="L393" s="216">
        <v>39689</v>
      </c>
      <c r="M393" s="217">
        <v>3272.41</v>
      </c>
      <c r="N393" s="217">
        <v>3272.41</v>
      </c>
    </row>
    <row r="394" spans="1:14" ht="23.25" thickBot="1">
      <c r="A394" s="214" t="s">
        <v>5583</v>
      </c>
      <c r="B394" s="214" t="s">
        <v>5584</v>
      </c>
      <c r="C394" s="214" t="s">
        <v>6211</v>
      </c>
      <c r="D394" s="214" t="s">
        <v>6212</v>
      </c>
      <c r="E394" s="214" t="s">
        <v>4553</v>
      </c>
      <c r="F394" s="216">
        <v>39692</v>
      </c>
      <c r="G394" s="214" t="s">
        <v>5605</v>
      </c>
      <c r="H394" s="214" t="s">
        <v>4624</v>
      </c>
      <c r="I394" s="214" t="s">
        <v>4625</v>
      </c>
      <c r="J394" s="214" t="s">
        <v>4626</v>
      </c>
      <c r="K394" s="214" t="s">
        <v>5589</v>
      </c>
      <c r="L394" s="216">
        <v>39692</v>
      </c>
      <c r="M394" s="217">
        <v>13553.22</v>
      </c>
      <c r="N394" s="217">
        <v>13553.22</v>
      </c>
    </row>
    <row r="395" spans="1:14" ht="23.25" thickBot="1">
      <c r="A395" s="214" t="s">
        <v>5583</v>
      </c>
      <c r="B395" s="214" t="s">
        <v>5584</v>
      </c>
      <c r="C395" s="214" t="s">
        <v>6211</v>
      </c>
      <c r="D395" s="214" t="s">
        <v>6212</v>
      </c>
      <c r="E395" s="214" t="s">
        <v>4553</v>
      </c>
      <c r="F395" s="216">
        <v>39692</v>
      </c>
      <c r="G395" s="214" t="s">
        <v>5605</v>
      </c>
      <c r="H395" s="214" t="s">
        <v>4627</v>
      </c>
      <c r="I395" s="214" t="s">
        <v>4628</v>
      </c>
      <c r="J395" s="214" t="s">
        <v>4629</v>
      </c>
      <c r="K395" s="214" t="s">
        <v>5589</v>
      </c>
      <c r="L395" s="216">
        <v>39692</v>
      </c>
      <c r="M395" s="217">
        <v>250.19</v>
      </c>
      <c r="N395" s="217">
        <v>250.19</v>
      </c>
    </row>
    <row r="396" spans="1:14" ht="23.25" thickBot="1">
      <c r="A396" s="214" t="s">
        <v>5583</v>
      </c>
      <c r="B396" s="214" t="s">
        <v>5584</v>
      </c>
      <c r="C396" s="214" t="s">
        <v>6211</v>
      </c>
      <c r="D396" s="214" t="s">
        <v>6212</v>
      </c>
      <c r="E396" s="214" t="s">
        <v>4553</v>
      </c>
      <c r="F396" s="216">
        <v>39692</v>
      </c>
      <c r="G396" s="214" t="s">
        <v>5605</v>
      </c>
      <c r="H396" s="214" t="s">
        <v>4630</v>
      </c>
      <c r="I396" s="214" t="s">
        <v>4631</v>
      </c>
      <c r="J396" s="214" t="s">
        <v>4632</v>
      </c>
      <c r="K396" s="214" t="s">
        <v>5589</v>
      </c>
      <c r="L396" s="216">
        <v>39692</v>
      </c>
      <c r="M396" s="217">
        <v>1261.75</v>
      </c>
      <c r="N396" s="217">
        <v>1261.75</v>
      </c>
    </row>
    <row r="397" spans="1:14" ht="23.25" thickBot="1">
      <c r="A397" s="214" t="s">
        <v>5583</v>
      </c>
      <c r="B397" s="214" t="s">
        <v>5584</v>
      </c>
      <c r="C397" s="214" t="s">
        <v>6211</v>
      </c>
      <c r="D397" s="214" t="s">
        <v>6212</v>
      </c>
      <c r="E397" s="214" t="s">
        <v>4553</v>
      </c>
      <c r="F397" s="216">
        <v>39709</v>
      </c>
      <c r="G397" s="214" t="s">
        <v>5605</v>
      </c>
      <c r="H397" s="214" t="s">
        <v>4633</v>
      </c>
      <c r="I397" s="214" t="s">
        <v>4634</v>
      </c>
      <c r="J397" s="214" t="s">
        <v>4635</v>
      </c>
      <c r="K397" s="214" t="s">
        <v>5589</v>
      </c>
      <c r="L397" s="216">
        <v>39709</v>
      </c>
      <c r="M397" s="217">
        <v>14543.22</v>
      </c>
      <c r="N397" s="217">
        <v>14543.22</v>
      </c>
    </row>
    <row r="398" spans="1:14" ht="23.25" thickBot="1">
      <c r="A398" s="214" t="s">
        <v>5583</v>
      </c>
      <c r="B398" s="214" t="s">
        <v>5584</v>
      </c>
      <c r="C398" s="214" t="s">
        <v>6211</v>
      </c>
      <c r="D398" s="214" t="s">
        <v>6212</v>
      </c>
      <c r="E398" s="214" t="s">
        <v>4553</v>
      </c>
      <c r="F398" s="216">
        <v>39714</v>
      </c>
      <c r="G398" s="214" t="s">
        <v>5605</v>
      </c>
      <c r="H398" s="214" t="s">
        <v>4636</v>
      </c>
      <c r="I398" s="214" t="s">
        <v>4637</v>
      </c>
      <c r="J398" s="214" t="s">
        <v>4638</v>
      </c>
      <c r="K398" s="214" t="s">
        <v>5589</v>
      </c>
      <c r="L398" s="216">
        <v>39714</v>
      </c>
      <c r="M398" s="217">
        <v>3415.67</v>
      </c>
      <c r="N398" s="217">
        <v>3415.67</v>
      </c>
    </row>
    <row r="399" spans="1:14" ht="23.25" thickBot="1">
      <c r="A399" s="214" t="s">
        <v>5583</v>
      </c>
      <c r="B399" s="214" t="s">
        <v>5584</v>
      </c>
      <c r="C399" s="214" t="s">
        <v>6211</v>
      </c>
      <c r="D399" s="214" t="s">
        <v>6212</v>
      </c>
      <c r="E399" s="214" t="s">
        <v>4553</v>
      </c>
      <c r="F399" s="216">
        <v>39714</v>
      </c>
      <c r="G399" s="214" t="s">
        <v>5605</v>
      </c>
      <c r="H399" s="214" t="s">
        <v>4639</v>
      </c>
      <c r="I399" s="214" t="s">
        <v>4640</v>
      </c>
      <c r="J399" s="214" t="s">
        <v>4641</v>
      </c>
      <c r="K399" s="214" t="s">
        <v>5589</v>
      </c>
      <c r="L399" s="216">
        <v>39714</v>
      </c>
      <c r="M399" s="217">
        <v>1149.8900000000001</v>
      </c>
      <c r="N399" s="217">
        <v>1149.8900000000001</v>
      </c>
    </row>
    <row r="400" spans="1:14" ht="23.25" thickBot="1">
      <c r="A400" s="214" t="s">
        <v>5583</v>
      </c>
      <c r="B400" s="214" t="s">
        <v>5584</v>
      </c>
      <c r="C400" s="214" t="s">
        <v>6211</v>
      </c>
      <c r="D400" s="214" t="s">
        <v>6212</v>
      </c>
      <c r="E400" s="214" t="s">
        <v>4553</v>
      </c>
      <c r="F400" s="216">
        <v>39714</v>
      </c>
      <c r="G400" s="214" t="s">
        <v>5605</v>
      </c>
      <c r="H400" s="214" t="s">
        <v>4642</v>
      </c>
      <c r="I400" s="214" t="s">
        <v>4643</v>
      </c>
      <c r="J400" s="214" t="s">
        <v>4644</v>
      </c>
      <c r="K400" s="214" t="s">
        <v>5589</v>
      </c>
      <c r="L400" s="216">
        <v>39714</v>
      </c>
      <c r="M400" s="217">
        <v>16166.14</v>
      </c>
      <c r="N400" s="217">
        <v>16166.14</v>
      </c>
    </row>
    <row r="401" spans="1:14" ht="23.25" thickBot="1">
      <c r="A401" s="214" t="s">
        <v>5583</v>
      </c>
      <c r="B401" s="214" t="s">
        <v>5584</v>
      </c>
      <c r="C401" s="214" t="s">
        <v>6211</v>
      </c>
      <c r="D401" s="214" t="s">
        <v>6212</v>
      </c>
      <c r="E401" s="214" t="s">
        <v>4553</v>
      </c>
      <c r="F401" s="216">
        <v>39723</v>
      </c>
      <c r="G401" s="214" t="s">
        <v>5605</v>
      </c>
      <c r="H401" s="214" t="s">
        <v>4645</v>
      </c>
      <c r="I401" s="214" t="s">
        <v>4646</v>
      </c>
      <c r="J401" s="214" t="s">
        <v>4647</v>
      </c>
      <c r="K401" s="214" t="s">
        <v>5589</v>
      </c>
      <c r="L401" s="216">
        <v>39723</v>
      </c>
      <c r="M401" s="217">
        <v>1510.41</v>
      </c>
      <c r="N401" s="217">
        <v>1510.41</v>
      </c>
    </row>
    <row r="402" spans="1:14" ht="23.25" thickBot="1">
      <c r="A402" s="214" t="s">
        <v>5583</v>
      </c>
      <c r="B402" s="214" t="s">
        <v>5584</v>
      </c>
      <c r="C402" s="214" t="s">
        <v>6211</v>
      </c>
      <c r="D402" s="214" t="s">
        <v>6212</v>
      </c>
      <c r="E402" s="214" t="s">
        <v>4553</v>
      </c>
      <c r="F402" s="216">
        <v>39745</v>
      </c>
      <c r="G402" s="214" t="s">
        <v>5605</v>
      </c>
      <c r="H402" s="214" t="s">
        <v>4648</v>
      </c>
      <c r="I402" s="214" t="s">
        <v>4649</v>
      </c>
      <c r="J402" s="214" t="s">
        <v>4650</v>
      </c>
      <c r="K402" s="214" t="s">
        <v>5589</v>
      </c>
      <c r="L402" s="216">
        <v>39745</v>
      </c>
      <c r="M402" s="217">
        <v>1273.6400000000001</v>
      </c>
      <c r="N402" s="217">
        <v>1273.6400000000001</v>
      </c>
    </row>
    <row r="403" spans="1:14" ht="23.25" thickBot="1">
      <c r="A403" s="214" t="s">
        <v>5583</v>
      </c>
      <c r="B403" s="214" t="s">
        <v>5584</v>
      </c>
      <c r="C403" s="214" t="s">
        <v>6211</v>
      </c>
      <c r="D403" s="214" t="s">
        <v>6212</v>
      </c>
      <c r="E403" s="214" t="s">
        <v>4553</v>
      </c>
      <c r="F403" s="216">
        <v>39750</v>
      </c>
      <c r="G403" s="214" t="s">
        <v>5605</v>
      </c>
      <c r="H403" s="214" t="s">
        <v>4651</v>
      </c>
      <c r="I403" s="214" t="s">
        <v>5691</v>
      </c>
      <c r="J403" s="214" t="s">
        <v>4652</v>
      </c>
      <c r="K403" s="214" t="s">
        <v>5589</v>
      </c>
      <c r="L403" s="216">
        <v>39750</v>
      </c>
      <c r="M403" s="217">
        <v>14044.21</v>
      </c>
      <c r="N403" s="217">
        <v>14044.21</v>
      </c>
    </row>
    <row r="404" spans="1:14" ht="23.25" thickBot="1">
      <c r="A404" s="214" t="s">
        <v>5583</v>
      </c>
      <c r="B404" s="214" t="s">
        <v>5584</v>
      </c>
      <c r="C404" s="214" t="s">
        <v>6211</v>
      </c>
      <c r="D404" s="214" t="s">
        <v>6212</v>
      </c>
      <c r="E404" s="214" t="s">
        <v>4553</v>
      </c>
      <c r="F404" s="216">
        <v>39750</v>
      </c>
      <c r="G404" s="214" t="s">
        <v>5605</v>
      </c>
      <c r="H404" s="214" t="s">
        <v>4653</v>
      </c>
      <c r="I404" s="214" t="s">
        <v>5691</v>
      </c>
      <c r="J404" s="214" t="s">
        <v>4654</v>
      </c>
      <c r="K404" s="214" t="s">
        <v>5589</v>
      </c>
      <c r="L404" s="216">
        <v>39750</v>
      </c>
      <c r="M404" s="217">
        <v>1947.56</v>
      </c>
      <c r="N404" s="217">
        <v>1947.56</v>
      </c>
    </row>
    <row r="405" spans="1:14" ht="23.25" thickBot="1">
      <c r="A405" s="214" t="s">
        <v>5583</v>
      </c>
      <c r="B405" s="214" t="s">
        <v>5584</v>
      </c>
      <c r="C405" s="214" t="s">
        <v>6211</v>
      </c>
      <c r="D405" s="214" t="s">
        <v>6212</v>
      </c>
      <c r="E405" s="214" t="s">
        <v>4553</v>
      </c>
      <c r="F405" s="216">
        <v>39750</v>
      </c>
      <c r="G405" s="214" t="s">
        <v>5605</v>
      </c>
      <c r="H405" s="214" t="s">
        <v>4655</v>
      </c>
      <c r="I405" s="214" t="s">
        <v>5691</v>
      </c>
      <c r="J405" s="214" t="s">
        <v>4656</v>
      </c>
      <c r="K405" s="214" t="s">
        <v>5589</v>
      </c>
      <c r="L405" s="216">
        <v>39750</v>
      </c>
      <c r="M405" s="217">
        <v>1173.5</v>
      </c>
      <c r="N405" s="217">
        <v>1173.5</v>
      </c>
    </row>
    <row r="406" spans="1:14" ht="23.25" thickBot="1">
      <c r="A406" s="214" t="s">
        <v>5583</v>
      </c>
      <c r="B406" s="214" t="s">
        <v>5584</v>
      </c>
      <c r="C406" s="214" t="s">
        <v>6211</v>
      </c>
      <c r="D406" s="214" t="s">
        <v>6212</v>
      </c>
      <c r="E406" s="214" t="s">
        <v>4553</v>
      </c>
      <c r="F406" s="216">
        <v>39804</v>
      </c>
      <c r="G406" s="214" t="s">
        <v>5605</v>
      </c>
      <c r="H406" s="214" t="s">
        <v>4657</v>
      </c>
      <c r="I406" s="214" t="s">
        <v>4658</v>
      </c>
      <c r="J406" s="214" t="s">
        <v>4659</v>
      </c>
      <c r="K406" s="214" t="s">
        <v>4660</v>
      </c>
      <c r="L406" s="216">
        <v>39804</v>
      </c>
      <c r="M406" s="217">
        <v>11578.08</v>
      </c>
      <c r="N406" s="217">
        <v>14472.6</v>
      </c>
    </row>
    <row r="407" spans="1:14" ht="23.25" thickBot="1">
      <c r="A407" s="214" t="s">
        <v>5583</v>
      </c>
      <c r="B407" s="214" t="s">
        <v>5584</v>
      </c>
      <c r="C407" s="214" t="s">
        <v>6211</v>
      </c>
      <c r="D407" s="214" t="s">
        <v>6212</v>
      </c>
      <c r="E407" s="214" t="s">
        <v>4553</v>
      </c>
      <c r="F407" s="216">
        <v>39804</v>
      </c>
      <c r="G407" s="214" t="s">
        <v>5605</v>
      </c>
      <c r="H407" s="214" t="s">
        <v>4661</v>
      </c>
      <c r="I407" s="214" t="s">
        <v>4619</v>
      </c>
      <c r="J407" s="214" t="s">
        <v>4662</v>
      </c>
      <c r="K407" s="214" t="s">
        <v>4663</v>
      </c>
      <c r="L407" s="216">
        <v>39804</v>
      </c>
      <c r="M407" s="217">
        <v>2070.06</v>
      </c>
      <c r="N407" s="217">
        <v>2587.58</v>
      </c>
    </row>
    <row r="408" spans="1:14" ht="23.25" thickBot="1">
      <c r="A408" s="214" t="s">
        <v>5583</v>
      </c>
      <c r="B408" s="214" t="s">
        <v>5584</v>
      </c>
      <c r="C408" s="214" t="s">
        <v>6211</v>
      </c>
      <c r="D408" s="214" t="s">
        <v>6212</v>
      </c>
      <c r="E408" s="214" t="s">
        <v>4553</v>
      </c>
      <c r="F408" s="216">
        <v>39811</v>
      </c>
      <c r="G408" s="214" t="s">
        <v>5605</v>
      </c>
      <c r="H408" s="214" t="s">
        <v>4664</v>
      </c>
      <c r="I408" s="214" t="s">
        <v>4261</v>
      </c>
      <c r="J408" s="214" t="s">
        <v>4665</v>
      </c>
      <c r="K408" s="214" t="s">
        <v>4666</v>
      </c>
      <c r="L408" s="216">
        <v>39811</v>
      </c>
      <c r="M408" s="217">
        <v>2202.09</v>
      </c>
      <c r="N408" s="217">
        <v>2752.61</v>
      </c>
    </row>
    <row r="409" spans="1:14" ht="23.25" thickBot="1">
      <c r="A409" s="214" t="s">
        <v>5583</v>
      </c>
      <c r="B409" s="214" t="s">
        <v>5584</v>
      </c>
      <c r="C409" s="214" t="s">
        <v>6211</v>
      </c>
      <c r="D409" s="214" t="s">
        <v>6212</v>
      </c>
      <c r="E409" s="214" t="s">
        <v>4553</v>
      </c>
      <c r="F409" s="216">
        <v>39812</v>
      </c>
      <c r="G409" s="214" t="s">
        <v>5605</v>
      </c>
      <c r="H409" s="214" t="s">
        <v>4667</v>
      </c>
      <c r="I409" s="214" t="s">
        <v>5691</v>
      </c>
      <c r="J409" s="214" t="s">
        <v>4668</v>
      </c>
      <c r="K409" s="214" t="s">
        <v>4669</v>
      </c>
      <c r="L409" s="216">
        <v>39812</v>
      </c>
      <c r="M409" s="217">
        <v>863.78</v>
      </c>
      <c r="N409" s="217">
        <v>1079.73</v>
      </c>
    </row>
    <row r="410" spans="1:14" ht="23.25" thickBot="1">
      <c r="A410" s="214" t="s">
        <v>5583</v>
      </c>
      <c r="B410" s="214" t="s">
        <v>5584</v>
      </c>
      <c r="C410" s="214" t="s">
        <v>6211</v>
      </c>
      <c r="D410" s="214" t="s">
        <v>6212</v>
      </c>
      <c r="E410" s="214" t="s">
        <v>4553</v>
      </c>
      <c r="F410" s="216">
        <v>39822</v>
      </c>
      <c r="G410" s="214" t="s">
        <v>5605</v>
      </c>
      <c r="H410" s="214" t="s">
        <v>4670</v>
      </c>
      <c r="I410" s="214" t="s">
        <v>4261</v>
      </c>
      <c r="J410" s="214" t="s">
        <v>4671</v>
      </c>
      <c r="K410" s="214" t="s">
        <v>4672</v>
      </c>
      <c r="L410" s="216">
        <v>39801</v>
      </c>
      <c r="M410" s="217">
        <v>120.52</v>
      </c>
      <c r="N410" s="217">
        <v>150.65</v>
      </c>
    </row>
    <row r="411" spans="1:14" ht="23.25" thickBot="1">
      <c r="A411" s="214" t="s">
        <v>5583</v>
      </c>
      <c r="B411" s="214" t="s">
        <v>5584</v>
      </c>
      <c r="C411" s="214" t="s">
        <v>6211</v>
      </c>
      <c r="D411" s="214" t="s">
        <v>6212</v>
      </c>
      <c r="E411" s="214" t="s">
        <v>4553</v>
      </c>
      <c r="F411" s="216">
        <v>39841</v>
      </c>
      <c r="G411" s="214" t="s">
        <v>5605</v>
      </c>
      <c r="H411" s="214" t="s">
        <v>4673</v>
      </c>
      <c r="I411" s="214" t="s">
        <v>4658</v>
      </c>
      <c r="J411" s="214" t="s">
        <v>4674</v>
      </c>
      <c r="K411" s="214" t="s">
        <v>4675</v>
      </c>
      <c r="L411" s="216">
        <v>39813</v>
      </c>
      <c r="M411" s="217">
        <v>9482.1299999999992</v>
      </c>
      <c r="N411" s="217">
        <v>11852.66</v>
      </c>
    </row>
    <row r="412" spans="1:14" ht="23.25" thickBot="1">
      <c r="A412" s="214" t="s">
        <v>5583</v>
      </c>
      <c r="B412" s="214" t="s">
        <v>5584</v>
      </c>
      <c r="C412" s="214" t="s">
        <v>6211</v>
      </c>
      <c r="D412" s="214" t="s">
        <v>6212</v>
      </c>
      <c r="E412" s="214" t="s">
        <v>4676</v>
      </c>
      <c r="F412" s="216">
        <v>39560</v>
      </c>
      <c r="G412" s="214" t="s">
        <v>5625</v>
      </c>
      <c r="H412" s="214" t="s">
        <v>4677</v>
      </c>
      <c r="I412" s="214" t="s">
        <v>4678</v>
      </c>
      <c r="J412" s="214" t="s">
        <v>5589</v>
      </c>
      <c r="K412" s="214" t="s">
        <v>5589</v>
      </c>
      <c r="L412" s="216">
        <v>39560</v>
      </c>
      <c r="M412" s="217">
        <v>242.13</v>
      </c>
      <c r="N412" s="217">
        <v>242.13</v>
      </c>
    </row>
    <row r="413" spans="1:14" ht="23.25" thickBot="1">
      <c r="A413" s="214" t="s">
        <v>5583</v>
      </c>
      <c r="B413" s="214" t="s">
        <v>5584</v>
      </c>
      <c r="C413" s="214" t="s">
        <v>6211</v>
      </c>
      <c r="D413" s="214" t="s">
        <v>6212</v>
      </c>
      <c r="E413" s="214" t="s">
        <v>4676</v>
      </c>
      <c r="F413" s="216">
        <v>39619</v>
      </c>
      <c r="G413" s="214" t="s">
        <v>5625</v>
      </c>
      <c r="H413" s="214" t="s">
        <v>4679</v>
      </c>
      <c r="I413" s="214" t="s">
        <v>4680</v>
      </c>
      <c r="J413" s="214" t="s">
        <v>5589</v>
      </c>
      <c r="K413" s="214" t="s">
        <v>5589</v>
      </c>
      <c r="L413" s="216">
        <v>39619</v>
      </c>
      <c r="M413" s="217">
        <v>569.04999999999995</v>
      </c>
      <c r="N413" s="217">
        <v>569.04999999999995</v>
      </c>
    </row>
    <row r="414" spans="1:14" ht="23.25" thickBot="1">
      <c r="A414" s="214" t="s">
        <v>5583</v>
      </c>
      <c r="B414" s="214" t="s">
        <v>5584</v>
      </c>
      <c r="C414" s="214" t="s">
        <v>6211</v>
      </c>
      <c r="D414" s="214" t="s">
        <v>6212</v>
      </c>
      <c r="E414" s="214" t="s">
        <v>4676</v>
      </c>
      <c r="F414" s="216">
        <v>39695</v>
      </c>
      <c r="G414" s="214" t="s">
        <v>5625</v>
      </c>
      <c r="H414" s="214" t="s">
        <v>4681</v>
      </c>
      <c r="I414" s="214" t="s">
        <v>4682</v>
      </c>
      <c r="J414" s="214" t="s">
        <v>5589</v>
      </c>
      <c r="K414" s="214" t="s">
        <v>5589</v>
      </c>
      <c r="L414" s="216">
        <v>39695</v>
      </c>
      <c r="M414" s="217">
        <v>227.7</v>
      </c>
      <c r="N414" s="217">
        <v>227.7</v>
      </c>
    </row>
    <row r="415" spans="1:14" ht="23.25" thickBot="1">
      <c r="A415" s="214" t="s">
        <v>5583</v>
      </c>
      <c r="B415" s="214" t="s">
        <v>5584</v>
      </c>
      <c r="C415" s="214" t="s">
        <v>6211</v>
      </c>
      <c r="D415" s="214" t="s">
        <v>6212</v>
      </c>
      <c r="E415" s="214" t="s">
        <v>4676</v>
      </c>
      <c r="F415" s="216">
        <v>39762</v>
      </c>
      <c r="G415" s="214" t="s">
        <v>5625</v>
      </c>
      <c r="H415" s="214" t="s">
        <v>4683</v>
      </c>
      <c r="I415" s="214" t="s">
        <v>4684</v>
      </c>
      <c r="J415" s="214" t="s">
        <v>5589</v>
      </c>
      <c r="K415" s="214" t="s">
        <v>5589</v>
      </c>
      <c r="L415" s="216">
        <v>39762</v>
      </c>
      <c r="M415" s="217">
        <v>251.82</v>
      </c>
      <c r="N415" s="217">
        <v>251.82</v>
      </c>
    </row>
    <row r="416" spans="1:14" ht="23.25" thickBot="1">
      <c r="A416" s="214" t="s">
        <v>5583</v>
      </c>
      <c r="B416" s="214" t="s">
        <v>5584</v>
      </c>
      <c r="C416" s="214" t="s">
        <v>6211</v>
      </c>
      <c r="D416" s="214" t="s">
        <v>6212</v>
      </c>
      <c r="E416" s="214" t="s">
        <v>4685</v>
      </c>
      <c r="F416" s="216">
        <v>39637</v>
      </c>
      <c r="G416" s="214" t="s">
        <v>5625</v>
      </c>
      <c r="H416" s="214" t="s">
        <v>4686</v>
      </c>
      <c r="I416" s="214" t="s">
        <v>4687</v>
      </c>
      <c r="J416" s="214" t="s">
        <v>5589</v>
      </c>
      <c r="K416" s="214" t="s">
        <v>5589</v>
      </c>
      <c r="L416" s="216">
        <v>39637</v>
      </c>
      <c r="M416" s="217">
        <v>298.8</v>
      </c>
      <c r="N416" s="217">
        <v>298.8</v>
      </c>
    </row>
    <row r="417" spans="1:14" ht="23.25" thickBot="1">
      <c r="A417" s="214" t="s">
        <v>5583</v>
      </c>
      <c r="B417" s="214" t="s">
        <v>5584</v>
      </c>
      <c r="C417" s="214" t="s">
        <v>6211</v>
      </c>
      <c r="D417" s="214" t="s">
        <v>6212</v>
      </c>
      <c r="E417" s="214" t="s">
        <v>4688</v>
      </c>
      <c r="F417" s="216">
        <v>39469</v>
      </c>
      <c r="G417" s="214" t="s">
        <v>5605</v>
      </c>
      <c r="H417" s="214" t="s">
        <v>4689</v>
      </c>
      <c r="I417" s="214" t="s">
        <v>4690</v>
      </c>
      <c r="J417" s="214" t="s">
        <v>4691</v>
      </c>
      <c r="K417" s="214" t="s">
        <v>5589</v>
      </c>
      <c r="L417" s="216">
        <v>39469</v>
      </c>
      <c r="M417" s="217">
        <v>2338.35</v>
      </c>
      <c r="N417" s="217">
        <v>2338.35</v>
      </c>
    </row>
    <row r="418" spans="1:14" ht="23.25" thickBot="1">
      <c r="A418" s="214" t="s">
        <v>5583</v>
      </c>
      <c r="B418" s="214" t="s">
        <v>5584</v>
      </c>
      <c r="C418" s="214" t="s">
        <v>6211</v>
      </c>
      <c r="D418" s="214" t="s">
        <v>6212</v>
      </c>
      <c r="E418" s="214" t="s">
        <v>4688</v>
      </c>
      <c r="F418" s="216">
        <v>39469</v>
      </c>
      <c r="G418" s="214" t="s">
        <v>5605</v>
      </c>
      <c r="H418" s="214" t="s">
        <v>4692</v>
      </c>
      <c r="I418" s="214" t="s">
        <v>4693</v>
      </c>
      <c r="J418" s="214" t="s">
        <v>4694</v>
      </c>
      <c r="K418" s="214" t="s">
        <v>5589</v>
      </c>
      <c r="L418" s="216">
        <v>39469</v>
      </c>
      <c r="M418" s="217">
        <v>11018.18</v>
      </c>
      <c r="N418" s="217">
        <v>11018.18</v>
      </c>
    </row>
    <row r="419" spans="1:14" ht="23.25" thickBot="1">
      <c r="A419" s="214" t="s">
        <v>5583</v>
      </c>
      <c r="B419" s="214" t="s">
        <v>5584</v>
      </c>
      <c r="C419" s="214" t="s">
        <v>6211</v>
      </c>
      <c r="D419" s="214" t="s">
        <v>6212</v>
      </c>
      <c r="E419" s="214" t="s">
        <v>4688</v>
      </c>
      <c r="F419" s="216">
        <v>39469</v>
      </c>
      <c r="G419" s="214" t="s">
        <v>5605</v>
      </c>
      <c r="H419" s="214" t="s">
        <v>4695</v>
      </c>
      <c r="I419" s="214" t="s">
        <v>4696</v>
      </c>
      <c r="J419" s="214" t="s">
        <v>4697</v>
      </c>
      <c r="K419" s="214" t="s">
        <v>5589</v>
      </c>
      <c r="L419" s="216">
        <v>39469</v>
      </c>
      <c r="M419" s="217">
        <v>353.2</v>
      </c>
      <c r="N419" s="217">
        <v>353.2</v>
      </c>
    </row>
    <row r="420" spans="1:14" ht="23.25" thickBot="1">
      <c r="A420" s="214" t="s">
        <v>5583</v>
      </c>
      <c r="B420" s="214" t="s">
        <v>5584</v>
      </c>
      <c r="C420" s="214" t="s">
        <v>6211</v>
      </c>
      <c r="D420" s="214" t="s">
        <v>6212</v>
      </c>
      <c r="E420" s="214" t="s">
        <v>4688</v>
      </c>
      <c r="F420" s="216">
        <v>39469</v>
      </c>
      <c r="G420" s="214" t="s">
        <v>5605</v>
      </c>
      <c r="H420" s="214" t="s">
        <v>4698</v>
      </c>
      <c r="I420" s="214" t="s">
        <v>4699</v>
      </c>
      <c r="J420" s="214" t="s">
        <v>4700</v>
      </c>
      <c r="K420" s="214" t="s">
        <v>5589</v>
      </c>
      <c r="L420" s="216">
        <v>39469</v>
      </c>
      <c r="M420" s="217">
        <v>332.67</v>
      </c>
      <c r="N420" s="217">
        <v>332.67</v>
      </c>
    </row>
    <row r="421" spans="1:14" ht="23.25" thickBot="1">
      <c r="A421" s="214" t="s">
        <v>5583</v>
      </c>
      <c r="B421" s="214" t="s">
        <v>5584</v>
      </c>
      <c r="C421" s="214" t="s">
        <v>6211</v>
      </c>
      <c r="D421" s="214" t="s">
        <v>6212</v>
      </c>
      <c r="E421" s="214" t="s">
        <v>4688</v>
      </c>
      <c r="F421" s="216">
        <v>39510</v>
      </c>
      <c r="G421" s="214" t="s">
        <v>5625</v>
      </c>
      <c r="H421" s="214" t="s">
        <v>4701</v>
      </c>
      <c r="I421" s="214" t="s">
        <v>4702</v>
      </c>
      <c r="J421" s="214" t="s">
        <v>5589</v>
      </c>
      <c r="K421" s="214" t="s">
        <v>5589</v>
      </c>
      <c r="L421" s="216">
        <v>39510</v>
      </c>
      <c r="M421" s="217">
        <v>331.19</v>
      </c>
      <c r="N421" s="217">
        <v>331.19</v>
      </c>
    </row>
    <row r="422" spans="1:14" ht="23.25" thickBot="1">
      <c r="A422" s="214" t="s">
        <v>5583</v>
      </c>
      <c r="B422" s="214" t="s">
        <v>5584</v>
      </c>
      <c r="C422" s="214" t="s">
        <v>6211</v>
      </c>
      <c r="D422" s="214" t="s">
        <v>6212</v>
      </c>
      <c r="E422" s="214" t="s">
        <v>4688</v>
      </c>
      <c r="F422" s="216">
        <v>39510</v>
      </c>
      <c r="G422" s="214" t="s">
        <v>5605</v>
      </c>
      <c r="H422" s="214" t="s">
        <v>4703</v>
      </c>
      <c r="I422" s="214" t="s">
        <v>4693</v>
      </c>
      <c r="J422" s="214" t="s">
        <v>4704</v>
      </c>
      <c r="K422" s="214" t="s">
        <v>5589</v>
      </c>
      <c r="L422" s="216">
        <v>39510</v>
      </c>
      <c r="M422" s="217">
        <v>10140.200000000001</v>
      </c>
      <c r="N422" s="217">
        <v>10140.200000000001</v>
      </c>
    </row>
    <row r="423" spans="1:14" ht="23.25" thickBot="1">
      <c r="A423" s="214" t="s">
        <v>5583</v>
      </c>
      <c r="B423" s="214" t="s">
        <v>5584</v>
      </c>
      <c r="C423" s="214" t="s">
        <v>6211</v>
      </c>
      <c r="D423" s="214" t="s">
        <v>6212</v>
      </c>
      <c r="E423" s="214" t="s">
        <v>4688</v>
      </c>
      <c r="F423" s="216">
        <v>39510</v>
      </c>
      <c r="G423" s="214" t="s">
        <v>5605</v>
      </c>
      <c r="H423" s="214" t="s">
        <v>4705</v>
      </c>
      <c r="I423" s="214" t="s">
        <v>4706</v>
      </c>
      <c r="J423" s="214" t="s">
        <v>4707</v>
      </c>
      <c r="K423" s="214" t="s">
        <v>5589</v>
      </c>
      <c r="L423" s="216">
        <v>39510</v>
      </c>
      <c r="M423" s="217">
        <v>2653</v>
      </c>
      <c r="N423" s="217">
        <v>2653</v>
      </c>
    </row>
    <row r="424" spans="1:14" ht="23.25" thickBot="1">
      <c r="A424" s="214" t="s">
        <v>5583</v>
      </c>
      <c r="B424" s="214" t="s">
        <v>5584</v>
      </c>
      <c r="C424" s="214" t="s">
        <v>6211</v>
      </c>
      <c r="D424" s="214" t="s">
        <v>6212</v>
      </c>
      <c r="E424" s="214" t="s">
        <v>4688</v>
      </c>
      <c r="F424" s="216">
        <v>39525</v>
      </c>
      <c r="G424" s="214" t="s">
        <v>5605</v>
      </c>
      <c r="H424" s="214" t="s">
        <v>4708</v>
      </c>
      <c r="I424" s="214" t="s">
        <v>4709</v>
      </c>
      <c r="J424" s="214" t="s">
        <v>4710</v>
      </c>
      <c r="K424" s="214" t="s">
        <v>5589</v>
      </c>
      <c r="L424" s="216">
        <v>39525</v>
      </c>
      <c r="M424" s="217">
        <v>2781.45</v>
      </c>
      <c r="N424" s="217">
        <v>2781.45</v>
      </c>
    </row>
    <row r="425" spans="1:14" ht="23.25" thickBot="1">
      <c r="A425" s="214" t="s">
        <v>5583</v>
      </c>
      <c r="B425" s="214" t="s">
        <v>5584</v>
      </c>
      <c r="C425" s="214" t="s">
        <v>6211</v>
      </c>
      <c r="D425" s="214" t="s">
        <v>6212</v>
      </c>
      <c r="E425" s="214" t="s">
        <v>4688</v>
      </c>
      <c r="F425" s="216">
        <v>39525</v>
      </c>
      <c r="G425" s="214" t="s">
        <v>5605</v>
      </c>
      <c r="H425" s="214" t="s">
        <v>4711</v>
      </c>
      <c r="I425" s="214" t="s">
        <v>4693</v>
      </c>
      <c r="J425" s="214" t="s">
        <v>4712</v>
      </c>
      <c r="K425" s="214" t="s">
        <v>5589</v>
      </c>
      <c r="L425" s="216">
        <v>39525</v>
      </c>
      <c r="M425" s="217">
        <v>9526.57</v>
      </c>
      <c r="N425" s="217">
        <v>9526.57</v>
      </c>
    </row>
    <row r="426" spans="1:14" ht="23.25" thickBot="1">
      <c r="A426" s="214" t="s">
        <v>5583</v>
      </c>
      <c r="B426" s="214" t="s">
        <v>5584</v>
      </c>
      <c r="C426" s="214" t="s">
        <v>6211</v>
      </c>
      <c r="D426" s="214" t="s">
        <v>6212</v>
      </c>
      <c r="E426" s="214" t="s">
        <v>4688</v>
      </c>
      <c r="F426" s="216">
        <v>39525</v>
      </c>
      <c r="G426" s="214" t="s">
        <v>5605</v>
      </c>
      <c r="H426" s="214" t="s">
        <v>4713</v>
      </c>
      <c r="I426" s="214" t="s">
        <v>4714</v>
      </c>
      <c r="J426" s="214" t="s">
        <v>4715</v>
      </c>
      <c r="K426" s="214" t="s">
        <v>5589</v>
      </c>
      <c r="L426" s="216">
        <v>39525</v>
      </c>
      <c r="M426" s="217">
        <v>228.21</v>
      </c>
      <c r="N426" s="217">
        <v>228.21</v>
      </c>
    </row>
    <row r="427" spans="1:14" ht="23.25" thickBot="1">
      <c r="A427" s="214" t="s">
        <v>5583</v>
      </c>
      <c r="B427" s="214" t="s">
        <v>5584</v>
      </c>
      <c r="C427" s="214" t="s">
        <v>6211</v>
      </c>
      <c r="D427" s="214" t="s">
        <v>6212</v>
      </c>
      <c r="E427" s="214" t="s">
        <v>4688</v>
      </c>
      <c r="F427" s="216">
        <v>39531</v>
      </c>
      <c r="G427" s="214" t="s">
        <v>5605</v>
      </c>
      <c r="H427" s="214" t="s">
        <v>4716</v>
      </c>
      <c r="I427" s="214" t="s">
        <v>4717</v>
      </c>
      <c r="J427" s="214" t="s">
        <v>4718</v>
      </c>
      <c r="K427" s="214" t="s">
        <v>5589</v>
      </c>
      <c r="L427" s="216">
        <v>39531</v>
      </c>
      <c r="M427" s="217">
        <v>377.16</v>
      </c>
      <c r="N427" s="217">
        <v>377.16</v>
      </c>
    </row>
    <row r="428" spans="1:14" ht="23.25" thickBot="1">
      <c r="A428" s="214" t="s">
        <v>5583</v>
      </c>
      <c r="B428" s="214" t="s">
        <v>5584</v>
      </c>
      <c r="C428" s="214" t="s">
        <v>6211</v>
      </c>
      <c r="D428" s="214" t="s">
        <v>6212</v>
      </c>
      <c r="E428" s="214" t="s">
        <v>4688</v>
      </c>
      <c r="F428" s="216">
        <v>39531</v>
      </c>
      <c r="G428" s="214" t="s">
        <v>5605</v>
      </c>
      <c r="H428" s="214" t="s">
        <v>4719</v>
      </c>
      <c r="I428" s="214" t="s">
        <v>4720</v>
      </c>
      <c r="J428" s="214" t="s">
        <v>4721</v>
      </c>
      <c r="K428" s="214" t="s">
        <v>5589</v>
      </c>
      <c r="L428" s="216">
        <v>39531</v>
      </c>
      <c r="M428" s="217">
        <v>379.66</v>
      </c>
      <c r="N428" s="217">
        <v>379.66</v>
      </c>
    </row>
    <row r="429" spans="1:14" ht="23.25" thickBot="1">
      <c r="A429" s="214" t="s">
        <v>5583</v>
      </c>
      <c r="B429" s="214" t="s">
        <v>5584</v>
      </c>
      <c r="C429" s="214" t="s">
        <v>6211</v>
      </c>
      <c r="D429" s="214" t="s">
        <v>6212</v>
      </c>
      <c r="E429" s="214" t="s">
        <v>4688</v>
      </c>
      <c r="F429" s="216">
        <v>39560</v>
      </c>
      <c r="G429" s="214" t="s">
        <v>5605</v>
      </c>
      <c r="H429" s="214" t="s">
        <v>4722</v>
      </c>
      <c r="I429" s="214" t="s">
        <v>4693</v>
      </c>
      <c r="J429" s="214" t="s">
        <v>4723</v>
      </c>
      <c r="K429" s="214" t="s">
        <v>5589</v>
      </c>
      <c r="L429" s="216">
        <v>39560</v>
      </c>
      <c r="M429" s="217">
        <v>9957.19</v>
      </c>
      <c r="N429" s="217">
        <v>9957.19</v>
      </c>
    </row>
    <row r="430" spans="1:14" ht="23.25" thickBot="1">
      <c r="A430" s="214" t="s">
        <v>5583</v>
      </c>
      <c r="B430" s="214" t="s">
        <v>5584</v>
      </c>
      <c r="C430" s="214" t="s">
        <v>6211</v>
      </c>
      <c r="D430" s="214" t="s">
        <v>6212</v>
      </c>
      <c r="E430" s="214" t="s">
        <v>4688</v>
      </c>
      <c r="F430" s="216">
        <v>39560</v>
      </c>
      <c r="G430" s="214" t="s">
        <v>5605</v>
      </c>
      <c r="H430" s="214" t="s">
        <v>4724</v>
      </c>
      <c r="I430" s="214" t="s">
        <v>4725</v>
      </c>
      <c r="J430" s="214" t="s">
        <v>4726</v>
      </c>
      <c r="K430" s="214" t="s">
        <v>5589</v>
      </c>
      <c r="L430" s="216">
        <v>39560</v>
      </c>
      <c r="M430" s="217">
        <v>5249.54</v>
      </c>
      <c r="N430" s="217">
        <v>5249.54</v>
      </c>
    </row>
    <row r="431" spans="1:14" ht="23.25" thickBot="1">
      <c r="A431" s="214" t="s">
        <v>5583</v>
      </c>
      <c r="B431" s="214" t="s">
        <v>5584</v>
      </c>
      <c r="C431" s="214" t="s">
        <v>6211</v>
      </c>
      <c r="D431" s="214" t="s">
        <v>6212</v>
      </c>
      <c r="E431" s="214" t="s">
        <v>4688</v>
      </c>
      <c r="F431" s="216">
        <v>39574</v>
      </c>
      <c r="G431" s="214" t="s">
        <v>5605</v>
      </c>
      <c r="H431" s="214" t="s">
        <v>4727</v>
      </c>
      <c r="I431" s="214" t="s">
        <v>4728</v>
      </c>
      <c r="J431" s="214" t="s">
        <v>4729</v>
      </c>
      <c r="K431" s="214" t="s">
        <v>5589</v>
      </c>
      <c r="L431" s="216">
        <v>39574</v>
      </c>
      <c r="M431" s="217">
        <v>1444.9</v>
      </c>
      <c r="N431" s="217">
        <v>1444.9</v>
      </c>
    </row>
    <row r="432" spans="1:14" ht="23.25" thickBot="1">
      <c r="A432" s="214" t="s">
        <v>5583</v>
      </c>
      <c r="B432" s="214" t="s">
        <v>5584</v>
      </c>
      <c r="C432" s="214" t="s">
        <v>6211</v>
      </c>
      <c r="D432" s="214" t="s">
        <v>6212</v>
      </c>
      <c r="E432" s="214" t="s">
        <v>4688</v>
      </c>
      <c r="F432" s="216">
        <v>39591</v>
      </c>
      <c r="G432" s="214" t="s">
        <v>5605</v>
      </c>
      <c r="H432" s="214" t="s">
        <v>4730</v>
      </c>
      <c r="I432" s="214" t="s">
        <v>4731</v>
      </c>
      <c r="J432" s="214" t="s">
        <v>4732</v>
      </c>
      <c r="K432" s="214" t="s">
        <v>5589</v>
      </c>
      <c r="L432" s="216">
        <v>39591</v>
      </c>
      <c r="M432" s="217">
        <v>300.07</v>
      </c>
      <c r="N432" s="217">
        <v>300.07</v>
      </c>
    </row>
    <row r="433" spans="1:14" ht="23.25" thickBot="1">
      <c r="A433" s="214" t="s">
        <v>5583</v>
      </c>
      <c r="B433" s="214" t="s">
        <v>5584</v>
      </c>
      <c r="C433" s="214" t="s">
        <v>6211</v>
      </c>
      <c r="D433" s="214" t="s">
        <v>6212</v>
      </c>
      <c r="E433" s="214" t="s">
        <v>4688</v>
      </c>
      <c r="F433" s="216">
        <v>39591</v>
      </c>
      <c r="G433" s="214" t="s">
        <v>5605</v>
      </c>
      <c r="H433" s="214" t="s">
        <v>4733</v>
      </c>
      <c r="I433" s="214" t="s">
        <v>4734</v>
      </c>
      <c r="J433" s="214" t="s">
        <v>4735</v>
      </c>
      <c r="K433" s="214" t="s">
        <v>5589</v>
      </c>
      <c r="L433" s="216">
        <v>39591</v>
      </c>
      <c r="M433" s="217">
        <v>471.24</v>
      </c>
      <c r="N433" s="217">
        <v>471.24</v>
      </c>
    </row>
    <row r="434" spans="1:14" ht="23.25" thickBot="1">
      <c r="A434" s="214" t="s">
        <v>5583</v>
      </c>
      <c r="B434" s="214" t="s">
        <v>5584</v>
      </c>
      <c r="C434" s="214" t="s">
        <v>6211</v>
      </c>
      <c r="D434" s="214" t="s">
        <v>6212</v>
      </c>
      <c r="E434" s="214" t="s">
        <v>4688</v>
      </c>
      <c r="F434" s="216">
        <v>39594</v>
      </c>
      <c r="G434" s="214" t="s">
        <v>5605</v>
      </c>
      <c r="H434" s="214" t="s">
        <v>4736</v>
      </c>
      <c r="I434" s="214" t="s">
        <v>4737</v>
      </c>
      <c r="J434" s="214" t="s">
        <v>4738</v>
      </c>
      <c r="K434" s="214" t="s">
        <v>5589</v>
      </c>
      <c r="L434" s="216">
        <v>39594</v>
      </c>
      <c r="M434" s="217">
        <v>4376.72</v>
      </c>
      <c r="N434" s="217">
        <v>4376.72</v>
      </c>
    </row>
    <row r="435" spans="1:14" ht="23.25" thickBot="1">
      <c r="A435" s="214" t="s">
        <v>5583</v>
      </c>
      <c r="B435" s="214" t="s">
        <v>5584</v>
      </c>
      <c r="C435" s="214" t="s">
        <v>6211</v>
      </c>
      <c r="D435" s="214" t="s">
        <v>6212</v>
      </c>
      <c r="E435" s="214" t="s">
        <v>4688</v>
      </c>
      <c r="F435" s="216">
        <v>39594</v>
      </c>
      <c r="G435" s="214" t="s">
        <v>5605</v>
      </c>
      <c r="H435" s="214" t="s">
        <v>4739</v>
      </c>
      <c r="I435" s="214" t="s">
        <v>4693</v>
      </c>
      <c r="J435" s="214" t="s">
        <v>4740</v>
      </c>
      <c r="K435" s="214" t="s">
        <v>5589</v>
      </c>
      <c r="L435" s="216">
        <v>39594</v>
      </c>
      <c r="M435" s="217">
        <v>9512.14</v>
      </c>
      <c r="N435" s="217">
        <v>9512.14</v>
      </c>
    </row>
    <row r="436" spans="1:14" ht="23.25" thickBot="1">
      <c r="A436" s="214" t="s">
        <v>5583</v>
      </c>
      <c r="B436" s="214" t="s">
        <v>5584</v>
      </c>
      <c r="C436" s="214" t="s">
        <v>6211</v>
      </c>
      <c r="D436" s="214" t="s">
        <v>6212</v>
      </c>
      <c r="E436" s="214" t="s">
        <v>4688</v>
      </c>
      <c r="F436" s="216">
        <v>39622</v>
      </c>
      <c r="G436" s="214" t="s">
        <v>5605</v>
      </c>
      <c r="H436" s="214" t="s">
        <v>4741</v>
      </c>
      <c r="I436" s="214" t="s">
        <v>4742</v>
      </c>
      <c r="J436" s="214" t="s">
        <v>4743</v>
      </c>
      <c r="K436" s="214" t="s">
        <v>5589</v>
      </c>
      <c r="L436" s="216">
        <v>39622</v>
      </c>
      <c r="M436" s="217">
        <v>3963.58</v>
      </c>
      <c r="N436" s="217">
        <v>3963.58</v>
      </c>
    </row>
    <row r="437" spans="1:14" ht="23.25" thickBot="1">
      <c r="A437" s="214" t="s">
        <v>5583</v>
      </c>
      <c r="B437" s="214" t="s">
        <v>5584</v>
      </c>
      <c r="C437" s="214" t="s">
        <v>6211</v>
      </c>
      <c r="D437" s="214" t="s">
        <v>6212</v>
      </c>
      <c r="E437" s="214" t="s">
        <v>4688</v>
      </c>
      <c r="F437" s="216">
        <v>39622</v>
      </c>
      <c r="G437" s="214" t="s">
        <v>5605</v>
      </c>
      <c r="H437" s="214" t="s">
        <v>4744</v>
      </c>
      <c r="I437" s="214" t="s">
        <v>4693</v>
      </c>
      <c r="J437" s="214" t="s">
        <v>4745</v>
      </c>
      <c r="K437" s="214" t="s">
        <v>5589</v>
      </c>
      <c r="L437" s="216">
        <v>39622</v>
      </c>
      <c r="M437" s="217">
        <v>8207.6200000000008</v>
      </c>
      <c r="N437" s="217">
        <v>8207.6200000000008</v>
      </c>
    </row>
    <row r="438" spans="1:14" ht="23.25" thickBot="1">
      <c r="A438" s="214" t="s">
        <v>5583</v>
      </c>
      <c r="B438" s="214" t="s">
        <v>5584</v>
      </c>
      <c r="C438" s="214" t="s">
        <v>6211</v>
      </c>
      <c r="D438" s="214" t="s">
        <v>6212</v>
      </c>
      <c r="E438" s="214" t="s">
        <v>4688</v>
      </c>
      <c r="F438" s="216">
        <v>39623</v>
      </c>
      <c r="G438" s="214" t="s">
        <v>5605</v>
      </c>
      <c r="H438" s="214" t="s">
        <v>4746</v>
      </c>
      <c r="I438" s="214" t="s">
        <v>4747</v>
      </c>
      <c r="J438" s="214" t="s">
        <v>4748</v>
      </c>
      <c r="K438" s="214" t="s">
        <v>5589</v>
      </c>
      <c r="L438" s="216">
        <v>39623</v>
      </c>
      <c r="M438" s="217">
        <v>1401.79</v>
      </c>
      <c r="N438" s="217">
        <v>1401.79</v>
      </c>
    </row>
    <row r="439" spans="1:14" ht="23.25" thickBot="1">
      <c r="A439" s="214" t="s">
        <v>5583</v>
      </c>
      <c r="B439" s="214" t="s">
        <v>5584</v>
      </c>
      <c r="C439" s="214" t="s">
        <v>6211</v>
      </c>
      <c r="D439" s="214" t="s">
        <v>6212</v>
      </c>
      <c r="E439" s="214" t="s">
        <v>4688</v>
      </c>
      <c r="F439" s="216">
        <v>39636</v>
      </c>
      <c r="G439" s="214" t="s">
        <v>5605</v>
      </c>
      <c r="H439" s="214" t="s">
        <v>4749</v>
      </c>
      <c r="I439" s="214" t="s">
        <v>4714</v>
      </c>
      <c r="J439" s="214" t="s">
        <v>4750</v>
      </c>
      <c r="K439" s="214" t="s">
        <v>5589</v>
      </c>
      <c r="L439" s="216">
        <v>39636</v>
      </c>
      <c r="M439" s="217">
        <v>897.82</v>
      </c>
      <c r="N439" s="217">
        <v>897.82</v>
      </c>
    </row>
    <row r="440" spans="1:14" ht="23.25" thickBot="1">
      <c r="A440" s="214" t="s">
        <v>5583</v>
      </c>
      <c r="B440" s="214" t="s">
        <v>5584</v>
      </c>
      <c r="C440" s="214" t="s">
        <v>6211</v>
      </c>
      <c r="D440" s="214" t="s">
        <v>6212</v>
      </c>
      <c r="E440" s="214" t="s">
        <v>4688</v>
      </c>
      <c r="F440" s="216">
        <v>39636</v>
      </c>
      <c r="G440" s="214" t="s">
        <v>5605</v>
      </c>
      <c r="H440" s="214" t="s">
        <v>4751</v>
      </c>
      <c r="I440" s="214" t="s">
        <v>4752</v>
      </c>
      <c r="J440" s="214" t="s">
        <v>4753</v>
      </c>
      <c r="K440" s="214" t="s">
        <v>5589</v>
      </c>
      <c r="L440" s="216">
        <v>39636</v>
      </c>
      <c r="M440" s="217">
        <v>189.14</v>
      </c>
      <c r="N440" s="217">
        <v>189.14</v>
      </c>
    </row>
    <row r="441" spans="1:14" ht="23.25" thickBot="1">
      <c r="A441" s="214" t="s">
        <v>5583</v>
      </c>
      <c r="B441" s="214" t="s">
        <v>5584</v>
      </c>
      <c r="C441" s="214" t="s">
        <v>6211</v>
      </c>
      <c r="D441" s="214" t="s">
        <v>6212</v>
      </c>
      <c r="E441" s="214" t="s">
        <v>4688</v>
      </c>
      <c r="F441" s="216">
        <v>39650</v>
      </c>
      <c r="G441" s="214" t="s">
        <v>5605</v>
      </c>
      <c r="H441" s="214" t="s">
        <v>4754</v>
      </c>
      <c r="I441" s="214" t="s">
        <v>4266</v>
      </c>
      <c r="J441" s="214" t="s">
        <v>4755</v>
      </c>
      <c r="K441" s="214" t="s">
        <v>5589</v>
      </c>
      <c r="L441" s="216">
        <v>39650</v>
      </c>
      <c r="M441" s="217">
        <v>597.39</v>
      </c>
      <c r="N441" s="217">
        <v>597.39</v>
      </c>
    </row>
    <row r="442" spans="1:14" ht="23.25" thickBot="1">
      <c r="A442" s="214" t="s">
        <v>5583</v>
      </c>
      <c r="B442" s="214" t="s">
        <v>5584</v>
      </c>
      <c r="C442" s="214" t="s">
        <v>6211</v>
      </c>
      <c r="D442" s="214" t="s">
        <v>6212</v>
      </c>
      <c r="E442" s="214" t="s">
        <v>4688</v>
      </c>
      <c r="F442" s="216">
        <v>39651</v>
      </c>
      <c r="G442" s="214" t="s">
        <v>5605</v>
      </c>
      <c r="H442" s="214" t="s">
        <v>4756</v>
      </c>
      <c r="I442" s="214" t="s">
        <v>4757</v>
      </c>
      <c r="J442" s="214" t="s">
        <v>4758</v>
      </c>
      <c r="K442" s="214" t="s">
        <v>5589</v>
      </c>
      <c r="L442" s="216">
        <v>39651</v>
      </c>
      <c r="M442" s="217">
        <v>6526.61</v>
      </c>
      <c r="N442" s="217">
        <v>6526.61</v>
      </c>
    </row>
    <row r="443" spans="1:14" ht="23.25" thickBot="1">
      <c r="A443" s="214" t="s">
        <v>5583</v>
      </c>
      <c r="B443" s="214" t="s">
        <v>5584</v>
      </c>
      <c r="C443" s="214" t="s">
        <v>6211</v>
      </c>
      <c r="D443" s="214" t="s">
        <v>6212</v>
      </c>
      <c r="E443" s="214" t="s">
        <v>4688</v>
      </c>
      <c r="F443" s="216">
        <v>39651</v>
      </c>
      <c r="G443" s="214" t="s">
        <v>5605</v>
      </c>
      <c r="H443" s="214" t="s">
        <v>4759</v>
      </c>
      <c r="I443" s="214" t="s">
        <v>4757</v>
      </c>
      <c r="J443" s="214" t="s">
        <v>4760</v>
      </c>
      <c r="K443" s="214" t="s">
        <v>5589</v>
      </c>
      <c r="L443" s="216">
        <v>39651</v>
      </c>
      <c r="M443" s="217">
        <v>4379.6000000000004</v>
      </c>
      <c r="N443" s="217">
        <v>4379.6000000000004</v>
      </c>
    </row>
    <row r="444" spans="1:14" ht="23.25" thickBot="1">
      <c r="A444" s="214" t="s">
        <v>5583</v>
      </c>
      <c r="B444" s="214" t="s">
        <v>5584</v>
      </c>
      <c r="C444" s="214" t="s">
        <v>6211</v>
      </c>
      <c r="D444" s="214" t="s">
        <v>6212</v>
      </c>
      <c r="E444" s="214" t="s">
        <v>4688</v>
      </c>
      <c r="F444" s="216">
        <v>39689</v>
      </c>
      <c r="G444" s="214" t="s">
        <v>5605</v>
      </c>
      <c r="H444" s="214" t="s">
        <v>4761</v>
      </c>
      <c r="I444" s="214" t="s">
        <v>4693</v>
      </c>
      <c r="J444" s="214" t="s">
        <v>4762</v>
      </c>
      <c r="K444" s="214" t="s">
        <v>5589</v>
      </c>
      <c r="L444" s="216">
        <v>39689</v>
      </c>
      <c r="M444" s="217">
        <v>8428.84</v>
      </c>
      <c r="N444" s="217">
        <v>8428.84</v>
      </c>
    </row>
    <row r="445" spans="1:14" ht="23.25" thickBot="1">
      <c r="A445" s="214" t="s">
        <v>5583</v>
      </c>
      <c r="B445" s="214" t="s">
        <v>5584</v>
      </c>
      <c r="C445" s="214" t="s">
        <v>6211</v>
      </c>
      <c r="D445" s="214" t="s">
        <v>6212</v>
      </c>
      <c r="E445" s="214" t="s">
        <v>4688</v>
      </c>
      <c r="F445" s="216">
        <v>39689</v>
      </c>
      <c r="G445" s="214" t="s">
        <v>5605</v>
      </c>
      <c r="H445" s="214" t="s">
        <v>4763</v>
      </c>
      <c r="I445" s="214" t="s">
        <v>4764</v>
      </c>
      <c r="J445" s="214" t="s">
        <v>4765</v>
      </c>
      <c r="K445" s="214" t="s">
        <v>5589</v>
      </c>
      <c r="L445" s="216">
        <v>39689</v>
      </c>
      <c r="M445" s="217">
        <v>3938.29</v>
      </c>
      <c r="N445" s="217">
        <v>3938.29</v>
      </c>
    </row>
    <row r="446" spans="1:14" ht="23.25" thickBot="1">
      <c r="A446" s="214" t="s">
        <v>5583</v>
      </c>
      <c r="B446" s="214" t="s">
        <v>5584</v>
      </c>
      <c r="C446" s="214" t="s">
        <v>6211</v>
      </c>
      <c r="D446" s="214" t="s">
        <v>6212</v>
      </c>
      <c r="E446" s="214" t="s">
        <v>4688</v>
      </c>
      <c r="F446" s="216">
        <v>39692</v>
      </c>
      <c r="G446" s="214" t="s">
        <v>5605</v>
      </c>
      <c r="H446" s="214" t="s">
        <v>4766</v>
      </c>
      <c r="I446" s="214" t="s">
        <v>4714</v>
      </c>
      <c r="J446" s="214" t="s">
        <v>4767</v>
      </c>
      <c r="K446" s="214" t="s">
        <v>5589</v>
      </c>
      <c r="L446" s="216">
        <v>39692</v>
      </c>
      <c r="M446" s="217">
        <v>306.08</v>
      </c>
      <c r="N446" s="217">
        <v>306.08</v>
      </c>
    </row>
    <row r="447" spans="1:14" ht="23.25" thickBot="1">
      <c r="A447" s="214" t="s">
        <v>5583</v>
      </c>
      <c r="B447" s="214" t="s">
        <v>5584</v>
      </c>
      <c r="C447" s="214" t="s">
        <v>6211</v>
      </c>
      <c r="D447" s="214" t="s">
        <v>6212</v>
      </c>
      <c r="E447" s="214" t="s">
        <v>4688</v>
      </c>
      <c r="F447" s="216">
        <v>39692</v>
      </c>
      <c r="G447" s="214" t="s">
        <v>5605</v>
      </c>
      <c r="H447" s="214" t="s">
        <v>4768</v>
      </c>
      <c r="I447" s="214" t="s">
        <v>4769</v>
      </c>
      <c r="J447" s="214" t="s">
        <v>4770</v>
      </c>
      <c r="K447" s="214" t="s">
        <v>5589</v>
      </c>
      <c r="L447" s="216">
        <v>39692</v>
      </c>
      <c r="M447" s="217">
        <v>1638.01</v>
      </c>
      <c r="N447" s="217">
        <v>1638.01</v>
      </c>
    </row>
    <row r="448" spans="1:14" ht="23.25" thickBot="1">
      <c r="A448" s="214" t="s">
        <v>5583</v>
      </c>
      <c r="B448" s="214" t="s">
        <v>5584</v>
      </c>
      <c r="C448" s="214" t="s">
        <v>6211</v>
      </c>
      <c r="D448" s="214" t="s">
        <v>6212</v>
      </c>
      <c r="E448" s="214" t="s">
        <v>4688</v>
      </c>
      <c r="F448" s="216">
        <v>39695</v>
      </c>
      <c r="G448" s="214" t="s">
        <v>5605</v>
      </c>
      <c r="H448" s="214" t="s">
        <v>4771</v>
      </c>
      <c r="I448" s="214" t="s">
        <v>4772</v>
      </c>
      <c r="J448" s="214" t="s">
        <v>4773</v>
      </c>
      <c r="K448" s="214" t="s">
        <v>5589</v>
      </c>
      <c r="L448" s="216">
        <v>39695</v>
      </c>
      <c r="M448" s="217">
        <v>186.49</v>
      </c>
      <c r="N448" s="217">
        <v>186.49</v>
      </c>
    </row>
    <row r="449" spans="1:14" ht="23.25" thickBot="1">
      <c r="A449" s="214" t="s">
        <v>5583</v>
      </c>
      <c r="B449" s="214" t="s">
        <v>5584</v>
      </c>
      <c r="C449" s="214" t="s">
        <v>6211</v>
      </c>
      <c r="D449" s="214" t="s">
        <v>6212</v>
      </c>
      <c r="E449" s="214" t="s">
        <v>4688</v>
      </c>
      <c r="F449" s="216">
        <v>39713</v>
      </c>
      <c r="G449" s="214" t="s">
        <v>5605</v>
      </c>
      <c r="H449" s="214" t="s">
        <v>4774</v>
      </c>
      <c r="I449" s="214" t="s">
        <v>4714</v>
      </c>
      <c r="J449" s="214" t="s">
        <v>4775</v>
      </c>
      <c r="K449" s="214" t="s">
        <v>5589</v>
      </c>
      <c r="L449" s="216">
        <v>39713</v>
      </c>
      <c r="M449" s="217">
        <v>1114.99</v>
      </c>
      <c r="N449" s="217">
        <v>1114.99</v>
      </c>
    </row>
    <row r="450" spans="1:14" ht="23.25" thickBot="1">
      <c r="A450" s="214" t="s">
        <v>5583</v>
      </c>
      <c r="B450" s="214" t="s">
        <v>5584</v>
      </c>
      <c r="C450" s="214" t="s">
        <v>6211</v>
      </c>
      <c r="D450" s="214" t="s">
        <v>6212</v>
      </c>
      <c r="E450" s="214" t="s">
        <v>4688</v>
      </c>
      <c r="F450" s="216">
        <v>39714</v>
      </c>
      <c r="G450" s="214" t="s">
        <v>5605</v>
      </c>
      <c r="H450" s="214" t="s">
        <v>4776</v>
      </c>
      <c r="I450" s="214" t="s">
        <v>4693</v>
      </c>
      <c r="J450" s="214" t="s">
        <v>4777</v>
      </c>
      <c r="K450" s="214" t="s">
        <v>5589</v>
      </c>
      <c r="L450" s="216">
        <v>39714</v>
      </c>
      <c r="M450" s="217">
        <v>9296.16</v>
      </c>
      <c r="N450" s="217">
        <v>9296.16</v>
      </c>
    </row>
    <row r="451" spans="1:14" ht="23.25" thickBot="1">
      <c r="A451" s="214" t="s">
        <v>5583</v>
      </c>
      <c r="B451" s="214" t="s">
        <v>5584</v>
      </c>
      <c r="C451" s="214" t="s">
        <v>6211</v>
      </c>
      <c r="D451" s="214" t="s">
        <v>6212</v>
      </c>
      <c r="E451" s="214" t="s">
        <v>4688</v>
      </c>
      <c r="F451" s="216">
        <v>39714</v>
      </c>
      <c r="G451" s="214" t="s">
        <v>5605</v>
      </c>
      <c r="H451" s="214" t="s">
        <v>4778</v>
      </c>
      <c r="I451" s="214" t="s">
        <v>4779</v>
      </c>
      <c r="J451" s="214" t="s">
        <v>4780</v>
      </c>
      <c r="K451" s="214" t="s">
        <v>5589</v>
      </c>
      <c r="L451" s="216">
        <v>39714</v>
      </c>
      <c r="M451" s="217">
        <v>3114.35</v>
      </c>
      <c r="N451" s="217">
        <v>3114.35</v>
      </c>
    </row>
    <row r="452" spans="1:14" ht="23.25" thickBot="1">
      <c r="A452" s="214" t="s">
        <v>5583</v>
      </c>
      <c r="B452" s="214" t="s">
        <v>5584</v>
      </c>
      <c r="C452" s="214" t="s">
        <v>6211</v>
      </c>
      <c r="D452" s="214" t="s">
        <v>6212</v>
      </c>
      <c r="E452" s="214" t="s">
        <v>4688</v>
      </c>
      <c r="F452" s="216">
        <v>39727</v>
      </c>
      <c r="G452" s="214" t="s">
        <v>5605</v>
      </c>
      <c r="H452" s="214" t="s">
        <v>4781</v>
      </c>
      <c r="I452" s="214" t="s">
        <v>4782</v>
      </c>
      <c r="J452" s="214" t="s">
        <v>4783</v>
      </c>
      <c r="K452" s="214" t="s">
        <v>5589</v>
      </c>
      <c r="L452" s="216">
        <v>39727</v>
      </c>
      <c r="M452" s="217">
        <v>1171.3499999999999</v>
      </c>
      <c r="N452" s="217">
        <v>1171.3499999999999</v>
      </c>
    </row>
    <row r="453" spans="1:14" ht="23.25" thickBot="1">
      <c r="A453" s="214" t="s">
        <v>5583</v>
      </c>
      <c r="B453" s="214" t="s">
        <v>5584</v>
      </c>
      <c r="C453" s="214" t="s">
        <v>6211</v>
      </c>
      <c r="D453" s="214" t="s">
        <v>6212</v>
      </c>
      <c r="E453" s="214" t="s">
        <v>4688</v>
      </c>
      <c r="F453" s="216">
        <v>39742</v>
      </c>
      <c r="G453" s="214" t="s">
        <v>5605</v>
      </c>
      <c r="H453" s="214" t="s">
        <v>4784</v>
      </c>
      <c r="I453" s="214" t="s">
        <v>4785</v>
      </c>
      <c r="J453" s="214" t="s">
        <v>4786</v>
      </c>
      <c r="K453" s="214" t="s">
        <v>5589</v>
      </c>
      <c r="L453" s="216">
        <v>39742</v>
      </c>
      <c r="M453" s="217">
        <v>3245.21</v>
      </c>
      <c r="N453" s="217">
        <v>3245.21</v>
      </c>
    </row>
    <row r="454" spans="1:14" ht="23.25" thickBot="1">
      <c r="A454" s="214" t="s">
        <v>5583</v>
      </c>
      <c r="B454" s="214" t="s">
        <v>5584</v>
      </c>
      <c r="C454" s="214" t="s">
        <v>6211</v>
      </c>
      <c r="D454" s="214" t="s">
        <v>6212</v>
      </c>
      <c r="E454" s="214" t="s">
        <v>4688</v>
      </c>
      <c r="F454" s="216">
        <v>39744</v>
      </c>
      <c r="G454" s="214" t="s">
        <v>5605</v>
      </c>
      <c r="H454" s="214" t="s">
        <v>4787</v>
      </c>
      <c r="I454" s="214" t="s">
        <v>4788</v>
      </c>
      <c r="J454" s="214" t="s">
        <v>4789</v>
      </c>
      <c r="K454" s="214" t="s">
        <v>5589</v>
      </c>
      <c r="L454" s="216">
        <v>39744</v>
      </c>
      <c r="M454" s="217">
        <v>1087.98</v>
      </c>
      <c r="N454" s="217">
        <v>1087.98</v>
      </c>
    </row>
    <row r="455" spans="1:14" ht="23.25" thickBot="1">
      <c r="A455" s="214" t="s">
        <v>5583</v>
      </c>
      <c r="B455" s="214" t="s">
        <v>5584</v>
      </c>
      <c r="C455" s="214" t="s">
        <v>6211</v>
      </c>
      <c r="D455" s="214" t="s">
        <v>6212</v>
      </c>
      <c r="E455" s="214" t="s">
        <v>4688</v>
      </c>
      <c r="F455" s="216">
        <v>39751</v>
      </c>
      <c r="G455" s="214" t="s">
        <v>5605</v>
      </c>
      <c r="H455" s="214" t="s">
        <v>4790</v>
      </c>
      <c r="I455" s="214" t="s">
        <v>4289</v>
      </c>
      <c r="J455" s="214" t="s">
        <v>4791</v>
      </c>
      <c r="K455" s="214" t="s">
        <v>5589</v>
      </c>
      <c r="L455" s="216">
        <v>39751</v>
      </c>
      <c r="M455" s="217">
        <v>1071.96</v>
      </c>
      <c r="N455" s="217">
        <v>1071.96</v>
      </c>
    </row>
    <row r="456" spans="1:14" ht="23.25" thickBot="1">
      <c r="A456" s="214" t="s">
        <v>5583</v>
      </c>
      <c r="B456" s="214" t="s">
        <v>5584</v>
      </c>
      <c r="C456" s="214" t="s">
        <v>6211</v>
      </c>
      <c r="D456" s="214" t="s">
        <v>6212</v>
      </c>
      <c r="E456" s="214" t="s">
        <v>4688</v>
      </c>
      <c r="F456" s="216">
        <v>39756</v>
      </c>
      <c r="G456" s="214" t="s">
        <v>5605</v>
      </c>
      <c r="H456" s="214" t="s">
        <v>4792</v>
      </c>
      <c r="I456" s="214" t="s">
        <v>4757</v>
      </c>
      <c r="J456" s="214" t="s">
        <v>4793</v>
      </c>
      <c r="K456" s="214" t="s">
        <v>5589</v>
      </c>
      <c r="L456" s="216">
        <v>39756</v>
      </c>
      <c r="M456" s="217">
        <v>3559.19</v>
      </c>
      <c r="N456" s="217">
        <v>3559.19</v>
      </c>
    </row>
    <row r="457" spans="1:14" ht="23.25" thickBot="1">
      <c r="A457" s="214" t="s">
        <v>5583</v>
      </c>
      <c r="B457" s="214" t="s">
        <v>5584</v>
      </c>
      <c r="C457" s="214" t="s">
        <v>6211</v>
      </c>
      <c r="D457" s="214" t="s">
        <v>6212</v>
      </c>
      <c r="E457" s="214" t="s">
        <v>4688</v>
      </c>
      <c r="F457" s="216">
        <v>39773</v>
      </c>
      <c r="G457" s="214" t="s">
        <v>5605</v>
      </c>
      <c r="H457" s="214" t="s">
        <v>4794</v>
      </c>
      <c r="I457" s="214" t="s">
        <v>4795</v>
      </c>
      <c r="J457" s="214" t="s">
        <v>4796</v>
      </c>
      <c r="K457" s="214" t="s">
        <v>4797</v>
      </c>
      <c r="L457" s="216">
        <v>39773</v>
      </c>
      <c r="M457" s="217">
        <v>3611.71</v>
      </c>
      <c r="N457" s="217">
        <v>4514.6400000000003</v>
      </c>
    </row>
    <row r="458" spans="1:14" ht="23.25" thickBot="1">
      <c r="A458" s="214" t="s">
        <v>5583</v>
      </c>
      <c r="B458" s="214" t="s">
        <v>5584</v>
      </c>
      <c r="C458" s="214" t="s">
        <v>6211</v>
      </c>
      <c r="D458" s="214" t="s">
        <v>6212</v>
      </c>
      <c r="E458" s="214" t="s">
        <v>4688</v>
      </c>
      <c r="F458" s="216">
        <v>39773</v>
      </c>
      <c r="G458" s="214" t="s">
        <v>5605</v>
      </c>
      <c r="H458" s="214" t="s">
        <v>4798</v>
      </c>
      <c r="I458" s="214" t="s">
        <v>4799</v>
      </c>
      <c r="J458" s="214" t="s">
        <v>4800</v>
      </c>
      <c r="K458" s="214" t="s">
        <v>4801</v>
      </c>
      <c r="L458" s="216">
        <v>39773</v>
      </c>
      <c r="M458" s="217">
        <v>210.4</v>
      </c>
      <c r="N458" s="217">
        <v>263</v>
      </c>
    </row>
    <row r="459" spans="1:14" ht="23.25" thickBot="1">
      <c r="A459" s="214" t="s">
        <v>5583</v>
      </c>
      <c r="B459" s="214" t="s">
        <v>5584</v>
      </c>
      <c r="C459" s="214" t="s">
        <v>6211</v>
      </c>
      <c r="D459" s="214" t="s">
        <v>6212</v>
      </c>
      <c r="E459" s="214" t="s">
        <v>4688</v>
      </c>
      <c r="F459" s="216">
        <v>39773</v>
      </c>
      <c r="G459" s="214" t="s">
        <v>5605</v>
      </c>
      <c r="H459" s="214" t="s">
        <v>4802</v>
      </c>
      <c r="I459" s="214" t="s">
        <v>4803</v>
      </c>
      <c r="J459" s="214" t="s">
        <v>4804</v>
      </c>
      <c r="K459" s="214" t="s">
        <v>4805</v>
      </c>
      <c r="L459" s="216">
        <v>39773</v>
      </c>
      <c r="M459" s="217">
        <v>261.22000000000003</v>
      </c>
      <c r="N459" s="217">
        <v>326.52999999999997</v>
      </c>
    </row>
    <row r="460" spans="1:14" ht="23.25" thickBot="1">
      <c r="A460" s="214" t="s">
        <v>5583</v>
      </c>
      <c r="B460" s="214" t="s">
        <v>5584</v>
      </c>
      <c r="C460" s="214" t="s">
        <v>6211</v>
      </c>
      <c r="D460" s="214" t="s">
        <v>6212</v>
      </c>
      <c r="E460" s="214" t="s">
        <v>4688</v>
      </c>
      <c r="F460" s="216">
        <v>39773</v>
      </c>
      <c r="G460" s="214" t="s">
        <v>5605</v>
      </c>
      <c r="H460" s="214" t="s">
        <v>4806</v>
      </c>
      <c r="I460" s="214" t="s">
        <v>4807</v>
      </c>
      <c r="J460" s="214" t="s">
        <v>4808</v>
      </c>
      <c r="K460" s="214" t="s">
        <v>4805</v>
      </c>
      <c r="L460" s="216">
        <v>39773</v>
      </c>
      <c r="M460" s="217">
        <v>342.08</v>
      </c>
      <c r="N460" s="217">
        <v>427.6</v>
      </c>
    </row>
    <row r="461" spans="1:14" ht="23.25" thickBot="1">
      <c r="A461" s="214" t="s">
        <v>5583</v>
      </c>
      <c r="B461" s="214" t="s">
        <v>5584</v>
      </c>
      <c r="C461" s="214" t="s">
        <v>6211</v>
      </c>
      <c r="D461" s="214" t="s">
        <v>6212</v>
      </c>
      <c r="E461" s="214" t="s">
        <v>4688</v>
      </c>
      <c r="F461" s="216">
        <v>39773</v>
      </c>
      <c r="G461" s="214" t="s">
        <v>5605</v>
      </c>
      <c r="H461" s="214" t="s">
        <v>4809</v>
      </c>
      <c r="I461" s="214" t="s">
        <v>4810</v>
      </c>
      <c r="J461" s="214" t="s">
        <v>4811</v>
      </c>
      <c r="K461" s="214" t="s">
        <v>4805</v>
      </c>
      <c r="L461" s="216">
        <v>39773</v>
      </c>
      <c r="M461" s="217">
        <v>304.74</v>
      </c>
      <c r="N461" s="217">
        <v>380.93</v>
      </c>
    </row>
    <row r="462" spans="1:14" ht="23.25" thickBot="1">
      <c r="A462" s="214" t="s">
        <v>5583</v>
      </c>
      <c r="B462" s="214" t="s">
        <v>5584</v>
      </c>
      <c r="C462" s="214" t="s">
        <v>6211</v>
      </c>
      <c r="D462" s="214" t="s">
        <v>6212</v>
      </c>
      <c r="E462" s="214" t="s">
        <v>4688</v>
      </c>
      <c r="F462" s="216">
        <v>39804</v>
      </c>
      <c r="G462" s="214" t="s">
        <v>5605</v>
      </c>
      <c r="H462" s="214" t="s">
        <v>4812</v>
      </c>
      <c r="I462" s="214" t="s">
        <v>4813</v>
      </c>
      <c r="J462" s="214" t="s">
        <v>4814</v>
      </c>
      <c r="K462" s="214" t="s">
        <v>4815</v>
      </c>
      <c r="L462" s="216">
        <v>39804</v>
      </c>
      <c r="M462" s="217">
        <v>2601.9299999999998</v>
      </c>
      <c r="N462" s="217">
        <v>3252.41</v>
      </c>
    </row>
    <row r="463" spans="1:14" ht="23.25" thickBot="1">
      <c r="A463" s="214" t="s">
        <v>5583</v>
      </c>
      <c r="B463" s="214" t="s">
        <v>5584</v>
      </c>
      <c r="C463" s="214" t="s">
        <v>6211</v>
      </c>
      <c r="D463" s="214" t="s">
        <v>6212</v>
      </c>
      <c r="E463" s="214" t="s">
        <v>4688</v>
      </c>
      <c r="F463" s="216">
        <v>39804</v>
      </c>
      <c r="G463" s="214" t="s">
        <v>5605</v>
      </c>
      <c r="H463" s="214" t="s">
        <v>4816</v>
      </c>
      <c r="I463" s="214" t="s">
        <v>4310</v>
      </c>
      <c r="J463" s="214" t="s">
        <v>4817</v>
      </c>
      <c r="K463" s="214" t="s">
        <v>4818</v>
      </c>
      <c r="L463" s="216">
        <v>39804</v>
      </c>
      <c r="M463" s="217">
        <v>1331.57</v>
      </c>
      <c r="N463" s="217">
        <v>1664.46</v>
      </c>
    </row>
    <row r="464" spans="1:14" ht="23.25" thickBot="1">
      <c r="A464" s="214" t="s">
        <v>5583</v>
      </c>
      <c r="B464" s="214" t="s">
        <v>5584</v>
      </c>
      <c r="C464" s="214" t="s">
        <v>6211</v>
      </c>
      <c r="D464" s="214" t="s">
        <v>6212</v>
      </c>
      <c r="E464" s="214" t="s">
        <v>4688</v>
      </c>
      <c r="F464" s="216">
        <v>39819</v>
      </c>
      <c r="G464" s="214" t="s">
        <v>5625</v>
      </c>
      <c r="H464" s="214" t="s">
        <v>4819</v>
      </c>
      <c r="I464" s="214" t="s">
        <v>4820</v>
      </c>
      <c r="J464" s="214" t="s">
        <v>5589</v>
      </c>
      <c r="K464" s="214" t="s">
        <v>4821</v>
      </c>
      <c r="L464" s="216">
        <v>39813</v>
      </c>
      <c r="M464" s="217">
        <v>5131.34</v>
      </c>
      <c r="N464" s="217">
        <v>6414.18</v>
      </c>
    </row>
    <row r="465" spans="1:14" ht="23.25" thickBot="1">
      <c r="A465" s="214" t="s">
        <v>5583</v>
      </c>
      <c r="B465" s="214" t="s">
        <v>5584</v>
      </c>
      <c r="C465" s="214" t="s">
        <v>6211</v>
      </c>
      <c r="D465" s="214" t="s">
        <v>6212</v>
      </c>
      <c r="E465" s="214" t="s">
        <v>4688</v>
      </c>
      <c r="F465" s="216">
        <v>39819</v>
      </c>
      <c r="G465" s="214" t="s">
        <v>5625</v>
      </c>
      <c r="H465" s="214" t="s">
        <v>4822</v>
      </c>
      <c r="I465" s="214" t="s">
        <v>4823</v>
      </c>
      <c r="J465" s="214" t="s">
        <v>5589</v>
      </c>
      <c r="K465" s="214" t="s">
        <v>4824</v>
      </c>
      <c r="L465" s="216">
        <v>39813</v>
      </c>
      <c r="M465" s="217">
        <v>6781.83</v>
      </c>
      <c r="N465" s="217">
        <v>8477.2900000000009</v>
      </c>
    </row>
    <row r="466" spans="1:14" ht="23.25" thickBot="1">
      <c r="A466" s="214" t="s">
        <v>5583</v>
      </c>
      <c r="B466" s="214" t="s">
        <v>5584</v>
      </c>
      <c r="C466" s="214" t="s">
        <v>6211</v>
      </c>
      <c r="D466" s="214" t="s">
        <v>6212</v>
      </c>
      <c r="E466" s="214" t="s">
        <v>4688</v>
      </c>
      <c r="F466" s="216">
        <v>39819</v>
      </c>
      <c r="G466" s="214" t="s">
        <v>5605</v>
      </c>
      <c r="H466" s="214" t="s">
        <v>4825</v>
      </c>
      <c r="I466" s="214" t="s">
        <v>4249</v>
      </c>
      <c r="J466" s="214" t="s">
        <v>4826</v>
      </c>
      <c r="K466" s="214" t="s">
        <v>4827</v>
      </c>
      <c r="L466" s="216">
        <v>39801</v>
      </c>
      <c r="M466" s="217">
        <v>633.72</v>
      </c>
      <c r="N466" s="217">
        <v>792.15</v>
      </c>
    </row>
    <row r="467" spans="1:14" ht="23.25" thickBot="1">
      <c r="A467" s="214" t="s">
        <v>5583</v>
      </c>
      <c r="B467" s="214" t="s">
        <v>5584</v>
      </c>
      <c r="C467" s="214" t="s">
        <v>6211</v>
      </c>
      <c r="D467" s="214" t="s">
        <v>6212</v>
      </c>
      <c r="E467" s="214" t="s">
        <v>4688</v>
      </c>
      <c r="F467" s="216">
        <v>39836</v>
      </c>
      <c r="G467" s="214" t="s">
        <v>5625</v>
      </c>
      <c r="H467" s="214" t="s">
        <v>4828</v>
      </c>
      <c r="I467" s="214" t="s">
        <v>4829</v>
      </c>
      <c r="J467" s="214" t="s">
        <v>5589</v>
      </c>
      <c r="K467" s="214" t="s">
        <v>4830</v>
      </c>
      <c r="L467" s="216">
        <v>39813</v>
      </c>
      <c r="M467" s="217">
        <v>211.08</v>
      </c>
      <c r="N467" s="217">
        <v>263.85000000000002</v>
      </c>
    </row>
    <row r="468" spans="1:14" ht="13.5" thickBot="1">
      <c r="A468" s="214" t="s">
        <v>5583</v>
      </c>
      <c r="B468" s="214" t="s">
        <v>5584</v>
      </c>
      <c r="C468" s="214" t="s">
        <v>4831</v>
      </c>
      <c r="D468" s="214" t="s">
        <v>4832</v>
      </c>
      <c r="E468" s="214" t="s">
        <v>5585</v>
      </c>
      <c r="F468" s="216">
        <v>39862</v>
      </c>
      <c r="G468" s="214" t="s">
        <v>5586</v>
      </c>
      <c r="H468" s="214" t="s">
        <v>4833</v>
      </c>
      <c r="I468" s="214" t="s">
        <v>4834</v>
      </c>
      <c r="J468" s="214" t="s">
        <v>5589</v>
      </c>
      <c r="K468" s="214" t="s">
        <v>6245</v>
      </c>
      <c r="L468" s="216">
        <v>39813</v>
      </c>
      <c r="M468" s="217">
        <v>-320.22000000000003</v>
      </c>
      <c r="N468" s="217">
        <v>-400.28</v>
      </c>
    </row>
    <row r="469" spans="1:14" ht="13.5" thickBot="1">
      <c r="A469" s="214" t="s">
        <v>5583</v>
      </c>
      <c r="B469" s="214" t="s">
        <v>5584</v>
      </c>
      <c r="C469" s="214" t="s">
        <v>4831</v>
      </c>
      <c r="D469" s="214" t="s">
        <v>4832</v>
      </c>
      <c r="E469" s="214" t="s">
        <v>4688</v>
      </c>
      <c r="F469" s="216">
        <v>39811</v>
      </c>
      <c r="G469" s="214" t="s">
        <v>5605</v>
      </c>
      <c r="H469" s="214" t="s">
        <v>4835</v>
      </c>
      <c r="I469" s="214" t="s">
        <v>4836</v>
      </c>
      <c r="J469" s="214" t="s">
        <v>4837</v>
      </c>
      <c r="K469" s="214" t="s">
        <v>4838</v>
      </c>
      <c r="L469" s="216">
        <v>39811</v>
      </c>
      <c r="M469" s="217">
        <v>320.22000000000003</v>
      </c>
      <c r="N469" s="217">
        <v>400.28</v>
      </c>
    </row>
    <row r="470" spans="1:14" ht="23.25" thickBot="1">
      <c r="A470" s="214" t="s">
        <v>5583</v>
      </c>
      <c r="B470" s="214" t="s">
        <v>5584</v>
      </c>
      <c r="C470" s="214" t="s">
        <v>7428</v>
      </c>
      <c r="D470" s="214" t="s">
        <v>7429</v>
      </c>
      <c r="E470" s="214" t="s">
        <v>5585</v>
      </c>
      <c r="F470" s="216">
        <v>39575</v>
      </c>
      <c r="G470" s="214" t="s">
        <v>5586</v>
      </c>
      <c r="H470" s="214" t="s">
        <v>4839</v>
      </c>
      <c r="I470" s="214" t="s">
        <v>4840</v>
      </c>
      <c r="J470" s="214" t="s">
        <v>5589</v>
      </c>
      <c r="K470" s="214" t="s">
        <v>5589</v>
      </c>
      <c r="L470" s="216">
        <v>39575</v>
      </c>
      <c r="M470" s="217">
        <v>-1555.1</v>
      </c>
      <c r="N470" s="217">
        <v>-1555.1</v>
      </c>
    </row>
    <row r="471" spans="1:14" ht="23.25" thickBot="1">
      <c r="A471" s="214" t="s">
        <v>5583</v>
      </c>
      <c r="B471" s="214" t="s">
        <v>5584</v>
      </c>
      <c r="C471" s="214" t="s">
        <v>7428</v>
      </c>
      <c r="D471" s="214" t="s">
        <v>7429</v>
      </c>
      <c r="E471" s="214" t="s">
        <v>5585</v>
      </c>
      <c r="F471" s="216">
        <v>39575</v>
      </c>
      <c r="G471" s="214" t="s">
        <v>5586</v>
      </c>
      <c r="H471" s="214" t="s">
        <v>4841</v>
      </c>
      <c r="I471" s="214" t="s">
        <v>4842</v>
      </c>
      <c r="J471" s="214" t="s">
        <v>5589</v>
      </c>
      <c r="K471" s="214" t="s">
        <v>5589</v>
      </c>
      <c r="L471" s="216">
        <v>39575</v>
      </c>
      <c r="M471" s="217">
        <v>1555.1</v>
      </c>
      <c r="N471" s="217">
        <v>1555.1</v>
      </c>
    </row>
    <row r="472" spans="1:14" ht="23.25" thickBot="1">
      <c r="A472" s="214" t="s">
        <v>5583</v>
      </c>
      <c r="B472" s="214" t="s">
        <v>5584</v>
      </c>
      <c r="C472" s="214" t="s">
        <v>7428</v>
      </c>
      <c r="D472" s="214" t="s">
        <v>7429</v>
      </c>
      <c r="E472" s="214" t="s">
        <v>5585</v>
      </c>
      <c r="F472" s="216">
        <v>39575</v>
      </c>
      <c r="G472" s="214" t="s">
        <v>5586</v>
      </c>
      <c r="H472" s="214" t="s">
        <v>4843</v>
      </c>
      <c r="I472" s="214" t="s">
        <v>4844</v>
      </c>
      <c r="J472" s="214" t="s">
        <v>5589</v>
      </c>
      <c r="K472" s="214" t="s">
        <v>5589</v>
      </c>
      <c r="L472" s="216">
        <v>39575</v>
      </c>
      <c r="M472" s="217">
        <v>-2065.1799999999998</v>
      </c>
      <c r="N472" s="217">
        <v>-2065.1799999999998</v>
      </c>
    </row>
    <row r="473" spans="1:14" ht="23.25" thickBot="1">
      <c r="A473" s="214" t="s">
        <v>5583</v>
      </c>
      <c r="B473" s="214" t="s">
        <v>5584</v>
      </c>
      <c r="C473" s="214" t="s">
        <v>7428</v>
      </c>
      <c r="D473" s="214" t="s">
        <v>7429</v>
      </c>
      <c r="E473" s="214" t="s">
        <v>5585</v>
      </c>
      <c r="F473" s="216">
        <v>39575</v>
      </c>
      <c r="G473" s="214" t="s">
        <v>5586</v>
      </c>
      <c r="H473" s="214" t="s">
        <v>4845</v>
      </c>
      <c r="I473" s="214" t="s">
        <v>4846</v>
      </c>
      <c r="J473" s="214" t="s">
        <v>5589</v>
      </c>
      <c r="K473" s="214" t="s">
        <v>5589</v>
      </c>
      <c r="L473" s="216">
        <v>39575</v>
      </c>
      <c r="M473" s="217">
        <v>2065.1799999999998</v>
      </c>
      <c r="N473" s="217">
        <v>2065.1799999999998</v>
      </c>
    </row>
    <row r="474" spans="1:14" ht="23.25" thickBot="1">
      <c r="A474" s="214" t="s">
        <v>5583</v>
      </c>
      <c r="B474" s="214" t="s">
        <v>5584</v>
      </c>
      <c r="C474" s="214" t="s">
        <v>7428</v>
      </c>
      <c r="D474" s="214" t="s">
        <v>7429</v>
      </c>
      <c r="E474" s="214" t="s">
        <v>5585</v>
      </c>
      <c r="F474" s="216">
        <v>39589</v>
      </c>
      <c r="G474" s="214" t="s">
        <v>5586</v>
      </c>
      <c r="H474" s="214" t="s">
        <v>4847</v>
      </c>
      <c r="I474" s="214" t="s">
        <v>4848</v>
      </c>
      <c r="J474" s="214" t="s">
        <v>5589</v>
      </c>
      <c r="K474" s="214" t="s">
        <v>5589</v>
      </c>
      <c r="L474" s="216">
        <v>39589</v>
      </c>
      <c r="M474" s="217">
        <v>1555.1</v>
      </c>
      <c r="N474" s="217">
        <v>1555.1</v>
      </c>
    </row>
    <row r="475" spans="1:14" ht="23.25" thickBot="1">
      <c r="A475" s="214" t="s">
        <v>5583</v>
      </c>
      <c r="B475" s="214" t="s">
        <v>5584</v>
      </c>
      <c r="C475" s="214" t="s">
        <v>7428</v>
      </c>
      <c r="D475" s="214" t="s">
        <v>7429</v>
      </c>
      <c r="E475" s="214" t="s">
        <v>5585</v>
      </c>
      <c r="F475" s="216">
        <v>39589</v>
      </c>
      <c r="G475" s="214" t="s">
        <v>5586</v>
      </c>
      <c r="H475" s="214" t="s">
        <v>4849</v>
      </c>
      <c r="I475" s="214" t="s">
        <v>4850</v>
      </c>
      <c r="J475" s="214" t="s">
        <v>5589</v>
      </c>
      <c r="K475" s="214" t="s">
        <v>5589</v>
      </c>
      <c r="L475" s="216">
        <v>39589</v>
      </c>
      <c r="M475" s="217">
        <v>2065.1799999999998</v>
      </c>
      <c r="N475" s="217">
        <v>2065.1799999999998</v>
      </c>
    </row>
    <row r="476" spans="1:14" ht="23.25" thickBot="1">
      <c r="A476" s="214" t="s">
        <v>5583</v>
      </c>
      <c r="B476" s="214" t="s">
        <v>5584</v>
      </c>
      <c r="C476" s="214" t="s">
        <v>7428</v>
      </c>
      <c r="D476" s="214" t="s">
        <v>7429</v>
      </c>
      <c r="E476" s="214" t="s">
        <v>5585</v>
      </c>
      <c r="F476" s="216">
        <v>39597</v>
      </c>
      <c r="G476" s="214" t="s">
        <v>5586</v>
      </c>
      <c r="H476" s="214" t="s">
        <v>4851</v>
      </c>
      <c r="I476" s="214" t="s">
        <v>4852</v>
      </c>
      <c r="J476" s="214" t="s">
        <v>5589</v>
      </c>
      <c r="K476" s="214" t="s">
        <v>5589</v>
      </c>
      <c r="L476" s="216">
        <v>39597</v>
      </c>
      <c r="M476" s="217">
        <v>-4751.78</v>
      </c>
      <c r="N476" s="217">
        <v>-4751.78</v>
      </c>
    </row>
    <row r="477" spans="1:14" ht="23.25" thickBot="1">
      <c r="A477" s="214" t="s">
        <v>5583</v>
      </c>
      <c r="B477" s="214" t="s">
        <v>5584</v>
      </c>
      <c r="C477" s="214" t="s">
        <v>7428</v>
      </c>
      <c r="D477" s="214" t="s">
        <v>7429</v>
      </c>
      <c r="E477" s="214" t="s">
        <v>5585</v>
      </c>
      <c r="F477" s="216">
        <v>39727</v>
      </c>
      <c r="G477" s="214" t="s">
        <v>5586</v>
      </c>
      <c r="H477" s="214" t="s">
        <v>4853</v>
      </c>
      <c r="I477" s="214" t="s">
        <v>4854</v>
      </c>
      <c r="J477" s="214" t="s">
        <v>5589</v>
      </c>
      <c r="K477" s="214" t="s">
        <v>5589</v>
      </c>
      <c r="L477" s="216">
        <v>39727</v>
      </c>
      <c r="M477" s="217">
        <v>-80</v>
      </c>
      <c r="N477" s="217">
        <v>-80</v>
      </c>
    </row>
    <row r="478" spans="1:14" ht="23.25" thickBot="1">
      <c r="A478" s="214" t="s">
        <v>5583</v>
      </c>
      <c r="B478" s="214" t="s">
        <v>5584</v>
      </c>
      <c r="C478" s="214" t="s">
        <v>7428</v>
      </c>
      <c r="D478" s="214" t="s">
        <v>7429</v>
      </c>
      <c r="E478" s="214" t="s">
        <v>4855</v>
      </c>
      <c r="F478" s="216">
        <v>39546</v>
      </c>
      <c r="G478" s="214" t="s">
        <v>5625</v>
      </c>
      <c r="H478" s="214" t="s">
        <v>4856</v>
      </c>
      <c r="I478" s="214" t="s">
        <v>4857</v>
      </c>
      <c r="J478" s="214" t="s">
        <v>5589</v>
      </c>
      <c r="K478" s="214" t="s">
        <v>5589</v>
      </c>
      <c r="L478" s="216">
        <v>39546</v>
      </c>
      <c r="M478" s="217">
        <v>163.52000000000001</v>
      </c>
      <c r="N478" s="217">
        <v>163.52000000000001</v>
      </c>
    </row>
    <row r="479" spans="1:14" ht="23.25" thickBot="1">
      <c r="A479" s="214" t="s">
        <v>5583</v>
      </c>
      <c r="B479" s="214" t="s">
        <v>5584</v>
      </c>
      <c r="C479" s="214" t="s">
        <v>7428</v>
      </c>
      <c r="D479" s="214" t="s">
        <v>7429</v>
      </c>
      <c r="E479" s="214" t="s">
        <v>4855</v>
      </c>
      <c r="F479" s="216">
        <v>39700</v>
      </c>
      <c r="G479" s="214" t="s">
        <v>5625</v>
      </c>
      <c r="H479" s="214" t="s">
        <v>4858</v>
      </c>
      <c r="I479" s="214" t="s">
        <v>4859</v>
      </c>
      <c r="J479" s="214" t="s">
        <v>5589</v>
      </c>
      <c r="K479" s="214" t="s">
        <v>5589</v>
      </c>
      <c r="L479" s="216">
        <v>39700</v>
      </c>
      <c r="M479" s="217">
        <v>276.32</v>
      </c>
      <c r="N479" s="217">
        <v>276.32</v>
      </c>
    </row>
    <row r="480" spans="1:14" ht="23.25" thickBot="1">
      <c r="A480" s="214" t="s">
        <v>5583</v>
      </c>
      <c r="B480" s="214" t="s">
        <v>5584</v>
      </c>
      <c r="C480" s="214" t="s">
        <v>7428</v>
      </c>
      <c r="D480" s="214" t="s">
        <v>7429</v>
      </c>
      <c r="E480" s="214" t="s">
        <v>4855</v>
      </c>
      <c r="F480" s="216">
        <v>39742</v>
      </c>
      <c r="G480" s="214" t="s">
        <v>5625</v>
      </c>
      <c r="H480" s="214" t="s">
        <v>4860</v>
      </c>
      <c r="I480" s="214" t="s">
        <v>4861</v>
      </c>
      <c r="J480" s="214" t="s">
        <v>5589</v>
      </c>
      <c r="K480" s="214" t="s">
        <v>5589</v>
      </c>
      <c r="L480" s="216">
        <v>39742</v>
      </c>
      <c r="M480" s="217">
        <v>273.63</v>
      </c>
      <c r="N480" s="217">
        <v>273.63</v>
      </c>
    </row>
    <row r="481" spans="1:14" ht="23.25" thickBot="1">
      <c r="A481" s="214" t="s">
        <v>5583</v>
      </c>
      <c r="B481" s="214" t="s">
        <v>5584</v>
      </c>
      <c r="C481" s="214" t="s">
        <v>7428</v>
      </c>
      <c r="D481" s="214" t="s">
        <v>7429</v>
      </c>
      <c r="E481" s="214" t="s">
        <v>4855</v>
      </c>
      <c r="F481" s="216">
        <v>39749</v>
      </c>
      <c r="G481" s="214" t="s">
        <v>5625</v>
      </c>
      <c r="H481" s="214" t="s">
        <v>4862</v>
      </c>
      <c r="I481" s="214" t="s">
        <v>4863</v>
      </c>
      <c r="J481" s="214" t="s">
        <v>5589</v>
      </c>
      <c r="K481" s="214" t="s">
        <v>5589</v>
      </c>
      <c r="L481" s="216">
        <v>39749</v>
      </c>
      <c r="M481" s="217">
        <v>256.22000000000003</v>
      </c>
      <c r="N481" s="217">
        <v>256.22000000000003</v>
      </c>
    </row>
    <row r="482" spans="1:14" ht="23.25" thickBot="1">
      <c r="A482" s="214" t="s">
        <v>5583</v>
      </c>
      <c r="B482" s="214" t="s">
        <v>5584</v>
      </c>
      <c r="C482" s="214" t="s">
        <v>7428</v>
      </c>
      <c r="D482" s="214" t="s">
        <v>7429</v>
      </c>
      <c r="E482" s="214" t="s">
        <v>4855</v>
      </c>
      <c r="F482" s="216">
        <v>39769</v>
      </c>
      <c r="G482" s="214" t="s">
        <v>5625</v>
      </c>
      <c r="H482" s="214" t="s">
        <v>4864</v>
      </c>
      <c r="I482" s="214" t="s">
        <v>4865</v>
      </c>
      <c r="J482" s="214" t="s">
        <v>5589</v>
      </c>
      <c r="K482" s="214" t="s">
        <v>4866</v>
      </c>
      <c r="L482" s="216">
        <v>39769</v>
      </c>
      <c r="M482" s="217">
        <v>214.19</v>
      </c>
      <c r="N482" s="217">
        <v>267.74</v>
      </c>
    </row>
    <row r="483" spans="1:14" ht="23.25" thickBot="1">
      <c r="A483" s="214" t="s">
        <v>5583</v>
      </c>
      <c r="B483" s="214" t="s">
        <v>5584</v>
      </c>
      <c r="C483" s="214" t="s">
        <v>7428</v>
      </c>
      <c r="D483" s="214" t="s">
        <v>7429</v>
      </c>
      <c r="E483" s="214" t="s">
        <v>4867</v>
      </c>
      <c r="F483" s="216">
        <v>39517</v>
      </c>
      <c r="G483" s="214" t="s">
        <v>5625</v>
      </c>
      <c r="H483" s="214" t="s">
        <v>4868</v>
      </c>
      <c r="I483" s="214" t="s">
        <v>4869</v>
      </c>
      <c r="J483" s="214" t="s">
        <v>5589</v>
      </c>
      <c r="K483" s="214" t="s">
        <v>5589</v>
      </c>
      <c r="L483" s="216">
        <v>39517</v>
      </c>
      <c r="M483" s="217">
        <v>288.01</v>
      </c>
      <c r="N483" s="217">
        <v>288.01</v>
      </c>
    </row>
    <row r="484" spans="1:14" ht="23.25" thickBot="1">
      <c r="A484" s="214" t="s">
        <v>5583</v>
      </c>
      <c r="B484" s="214" t="s">
        <v>5584</v>
      </c>
      <c r="C484" s="214" t="s">
        <v>7428</v>
      </c>
      <c r="D484" s="214" t="s">
        <v>7429</v>
      </c>
      <c r="E484" s="214" t="s">
        <v>4867</v>
      </c>
      <c r="F484" s="216">
        <v>39518</v>
      </c>
      <c r="G484" s="214" t="s">
        <v>5625</v>
      </c>
      <c r="H484" s="214" t="s">
        <v>4870</v>
      </c>
      <c r="I484" s="214" t="s">
        <v>4871</v>
      </c>
      <c r="J484" s="214" t="s">
        <v>5589</v>
      </c>
      <c r="K484" s="214" t="s">
        <v>5589</v>
      </c>
      <c r="L484" s="216">
        <v>39518</v>
      </c>
      <c r="M484" s="217">
        <v>361.37</v>
      </c>
      <c r="N484" s="217">
        <v>361.37</v>
      </c>
    </row>
    <row r="485" spans="1:14" ht="23.25" thickBot="1">
      <c r="A485" s="214" t="s">
        <v>5583</v>
      </c>
      <c r="B485" s="214" t="s">
        <v>5584</v>
      </c>
      <c r="C485" s="214" t="s">
        <v>7428</v>
      </c>
      <c r="D485" s="214" t="s">
        <v>7429</v>
      </c>
      <c r="E485" s="214" t="s">
        <v>4867</v>
      </c>
      <c r="F485" s="216">
        <v>39552</v>
      </c>
      <c r="G485" s="214" t="s">
        <v>5625</v>
      </c>
      <c r="H485" s="214" t="s">
        <v>4872</v>
      </c>
      <c r="I485" s="214" t="s">
        <v>4873</v>
      </c>
      <c r="J485" s="214" t="s">
        <v>5589</v>
      </c>
      <c r="K485" s="214" t="s">
        <v>5589</v>
      </c>
      <c r="L485" s="216">
        <v>39552</v>
      </c>
      <c r="M485" s="217">
        <v>46.14</v>
      </c>
      <c r="N485" s="217">
        <v>46.14</v>
      </c>
    </row>
    <row r="486" spans="1:14" ht="23.25" thickBot="1">
      <c r="A486" s="214" t="s">
        <v>5583</v>
      </c>
      <c r="B486" s="214" t="s">
        <v>5584</v>
      </c>
      <c r="C486" s="214" t="s">
        <v>7428</v>
      </c>
      <c r="D486" s="214" t="s">
        <v>7429</v>
      </c>
      <c r="E486" s="214" t="s">
        <v>4867</v>
      </c>
      <c r="F486" s="216">
        <v>39758</v>
      </c>
      <c r="G486" s="214" t="s">
        <v>5625</v>
      </c>
      <c r="H486" s="214" t="s">
        <v>4874</v>
      </c>
      <c r="I486" s="214" t="s">
        <v>4875</v>
      </c>
      <c r="J486" s="214" t="s">
        <v>5589</v>
      </c>
      <c r="K486" s="214" t="s">
        <v>5589</v>
      </c>
      <c r="L486" s="216">
        <v>39758</v>
      </c>
      <c r="M486" s="217">
        <v>241.3</v>
      </c>
      <c r="N486" s="217">
        <v>241.3</v>
      </c>
    </row>
    <row r="487" spans="1:14" ht="23.25" thickBot="1">
      <c r="A487" s="214" t="s">
        <v>5583</v>
      </c>
      <c r="B487" s="214" t="s">
        <v>5584</v>
      </c>
      <c r="C487" s="214" t="s">
        <v>7428</v>
      </c>
      <c r="D487" s="214" t="s">
        <v>7429</v>
      </c>
      <c r="E487" s="214" t="s">
        <v>4328</v>
      </c>
      <c r="F487" s="216">
        <v>39791</v>
      </c>
      <c r="G487" s="214" t="s">
        <v>5605</v>
      </c>
      <c r="H487" s="214" t="s">
        <v>4876</v>
      </c>
      <c r="I487" s="214" t="s">
        <v>4877</v>
      </c>
      <c r="J487" s="214" t="s">
        <v>4878</v>
      </c>
      <c r="K487" s="214" t="s">
        <v>4879</v>
      </c>
      <c r="L487" s="216">
        <v>39791</v>
      </c>
      <c r="M487" s="217">
        <v>162.83000000000001</v>
      </c>
      <c r="N487" s="217">
        <v>203.54</v>
      </c>
    </row>
    <row r="488" spans="1:14" ht="23.25" thickBot="1">
      <c r="A488" s="214" t="s">
        <v>5583</v>
      </c>
      <c r="B488" s="214" t="s">
        <v>5584</v>
      </c>
      <c r="C488" s="214" t="s">
        <v>7428</v>
      </c>
      <c r="D488" s="214" t="s">
        <v>7429</v>
      </c>
      <c r="E488" s="214" t="s">
        <v>5778</v>
      </c>
      <c r="F488" s="216">
        <v>39510</v>
      </c>
      <c r="G488" s="214" t="s">
        <v>5605</v>
      </c>
      <c r="H488" s="214" t="s">
        <v>4880</v>
      </c>
      <c r="I488" s="214" t="s">
        <v>4881</v>
      </c>
      <c r="J488" s="214" t="s">
        <v>4882</v>
      </c>
      <c r="K488" s="214" t="s">
        <v>5589</v>
      </c>
      <c r="L488" s="216">
        <v>39510</v>
      </c>
      <c r="M488" s="217">
        <v>1847.53</v>
      </c>
      <c r="N488" s="217">
        <v>1847.53</v>
      </c>
    </row>
    <row r="489" spans="1:14" ht="23.25" thickBot="1">
      <c r="A489" s="214" t="s">
        <v>5583</v>
      </c>
      <c r="B489" s="214" t="s">
        <v>5584</v>
      </c>
      <c r="C489" s="214" t="s">
        <v>7428</v>
      </c>
      <c r="D489" s="214" t="s">
        <v>7429</v>
      </c>
      <c r="E489" s="214" t="s">
        <v>5778</v>
      </c>
      <c r="F489" s="216">
        <v>39517</v>
      </c>
      <c r="G489" s="214" t="s">
        <v>5605</v>
      </c>
      <c r="H489" s="214" t="s">
        <v>4883</v>
      </c>
      <c r="I489" s="214" t="s">
        <v>4884</v>
      </c>
      <c r="J489" s="214" t="s">
        <v>4885</v>
      </c>
      <c r="K489" s="214" t="s">
        <v>5589</v>
      </c>
      <c r="L489" s="216">
        <v>39517</v>
      </c>
      <c r="M489" s="217">
        <v>1194.95</v>
      </c>
      <c r="N489" s="217">
        <v>1194.95</v>
      </c>
    </row>
    <row r="490" spans="1:14" ht="23.25" thickBot="1">
      <c r="A490" s="214" t="s">
        <v>5583</v>
      </c>
      <c r="B490" s="214" t="s">
        <v>5584</v>
      </c>
      <c r="C490" s="214" t="s">
        <v>7428</v>
      </c>
      <c r="D490" s="214" t="s">
        <v>7429</v>
      </c>
      <c r="E490" s="214" t="s">
        <v>5778</v>
      </c>
      <c r="F490" s="216">
        <v>39549</v>
      </c>
      <c r="G490" s="214" t="s">
        <v>5605</v>
      </c>
      <c r="H490" s="214" t="s">
        <v>4886</v>
      </c>
      <c r="I490" s="214" t="s">
        <v>4887</v>
      </c>
      <c r="J490" s="214" t="s">
        <v>4888</v>
      </c>
      <c r="K490" s="214" t="s">
        <v>5589</v>
      </c>
      <c r="L490" s="216">
        <v>39549</v>
      </c>
      <c r="M490" s="217">
        <v>1596.13</v>
      </c>
      <c r="N490" s="217">
        <v>1596.13</v>
      </c>
    </row>
    <row r="491" spans="1:14" ht="23.25" thickBot="1">
      <c r="A491" s="214" t="s">
        <v>5583</v>
      </c>
      <c r="B491" s="214" t="s">
        <v>5584</v>
      </c>
      <c r="C491" s="214" t="s">
        <v>7428</v>
      </c>
      <c r="D491" s="214" t="s">
        <v>7429</v>
      </c>
      <c r="E491" s="214" t="s">
        <v>5778</v>
      </c>
      <c r="F491" s="216">
        <v>39560</v>
      </c>
      <c r="G491" s="214" t="s">
        <v>5625</v>
      </c>
      <c r="H491" s="214" t="s">
        <v>4889</v>
      </c>
      <c r="I491" s="214" t="s">
        <v>4890</v>
      </c>
      <c r="J491" s="214" t="s">
        <v>5589</v>
      </c>
      <c r="K491" s="214" t="s">
        <v>5589</v>
      </c>
      <c r="L491" s="216">
        <v>39560</v>
      </c>
      <c r="M491" s="217">
        <v>4588.74</v>
      </c>
      <c r="N491" s="217">
        <v>4588.74</v>
      </c>
    </row>
    <row r="492" spans="1:14" ht="23.25" thickBot="1">
      <c r="A492" s="214" t="s">
        <v>5583</v>
      </c>
      <c r="B492" s="214" t="s">
        <v>5584</v>
      </c>
      <c r="C492" s="214" t="s">
        <v>7428</v>
      </c>
      <c r="D492" s="214" t="s">
        <v>7429</v>
      </c>
      <c r="E492" s="214" t="s">
        <v>5778</v>
      </c>
      <c r="F492" s="216">
        <v>39574</v>
      </c>
      <c r="G492" s="214" t="s">
        <v>5605</v>
      </c>
      <c r="H492" s="214" t="s">
        <v>4891</v>
      </c>
      <c r="I492" s="214" t="s">
        <v>4892</v>
      </c>
      <c r="J492" s="214" t="s">
        <v>4893</v>
      </c>
      <c r="K492" s="214" t="s">
        <v>5589</v>
      </c>
      <c r="L492" s="216">
        <v>39574</v>
      </c>
      <c r="M492" s="217">
        <v>813.52</v>
      </c>
      <c r="N492" s="217">
        <v>813.52</v>
      </c>
    </row>
    <row r="493" spans="1:14" ht="23.25" thickBot="1">
      <c r="A493" s="214" t="s">
        <v>5583</v>
      </c>
      <c r="B493" s="214" t="s">
        <v>5584</v>
      </c>
      <c r="C493" s="214" t="s">
        <v>7428</v>
      </c>
      <c r="D493" s="214" t="s">
        <v>7429</v>
      </c>
      <c r="E493" s="214" t="s">
        <v>5778</v>
      </c>
      <c r="F493" s="216">
        <v>39574</v>
      </c>
      <c r="G493" s="214" t="s">
        <v>5605</v>
      </c>
      <c r="H493" s="214" t="s">
        <v>4894</v>
      </c>
      <c r="I493" s="214" t="s">
        <v>4892</v>
      </c>
      <c r="J493" s="214" t="s">
        <v>4895</v>
      </c>
      <c r="K493" s="214" t="s">
        <v>5589</v>
      </c>
      <c r="L493" s="216">
        <v>39574</v>
      </c>
      <c r="M493" s="217">
        <v>376.1</v>
      </c>
      <c r="N493" s="217">
        <v>376.1</v>
      </c>
    </row>
    <row r="494" spans="1:14" ht="23.25" thickBot="1">
      <c r="A494" s="214" t="s">
        <v>5583</v>
      </c>
      <c r="B494" s="214" t="s">
        <v>5584</v>
      </c>
      <c r="C494" s="214" t="s">
        <v>7428</v>
      </c>
      <c r="D494" s="214" t="s">
        <v>7429</v>
      </c>
      <c r="E494" s="214" t="s">
        <v>5778</v>
      </c>
      <c r="F494" s="216">
        <v>39671</v>
      </c>
      <c r="G494" s="214" t="s">
        <v>5605</v>
      </c>
      <c r="H494" s="214" t="s">
        <v>4896</v>
      </c>
      <c r="I494" s="214" t="s">
        <v>4897</v>
      </c>
      <c r="J494" s="214" t="s">
        <v>4898</v>
      </c>
      <c r="K494" s="214" t="s">
        <v>5589</v>
      </c>
      <c r="L494" s="216">
        <v>39671</v>
      </c>
      <c r="M494" s="217">
        <v>499.25</v>
      </c>
      <c r="N494" s="217">
        <v>499.25</v>
      </c>
    </row>
    <row r="495" spans="1:14" ht="23.25" thickBot="1">
      <c r="A495" s="214" t="s">
        <v>5583</v>
      </c>
      <c r="B495" s="214" t="s">
        <v>5584</v>
      </c>
      <c r="C495" s="214" t="s">
        <v>7428</v>
      </c>
      <c r="D495" s="214" t="s">
        <v>7429</v>
      </c>
      <c r="E495" s="214" t="s">
        <v>5778</v>
      </c>
      <c r="F495" s="216">
        <v>39671</v>
      </c>
      <c r="G495" s="214" t="s">
        <v>5605</v>
      </c>
      <c r="H495" s="214" t="s">
        <v>4899</v>
      </c>
      <c r="I495" s="214" t="s">
        <v>4900</v>
      </c>
      <c r="J495" s="214" t="s">
        <v>4901</v>
      </c>
      <c r="K495" s="214" t="s">
        <v>5589</v>
      </c>
      <c r="L495" s="216">
        <v>39671</v>
      </c>
      <c r="M495" s="217">
        <v>461.4</v>
      </c>
      <c r="N495" s="217">
        <v>461.4</v>
      </c>
    </row>
    <row r="496" spans="1:14" ht="23.25" thickBot="1">
      <c r="A496" s="214" t="s">
        <v>5583</v>
      </c>
      <c r="B496" s="214" t="s">
        <v>5584</v>
      </c>
      <c r="C496" s="214" t="s">
        <v>7428</v>
      </c>
      <c r="D496" s="214" t="s">
        <v>7429</v>
      </c>
      <c r="E496" s="214" t="s">
        <v>5778</v>
      </c>
      <c r="F496" s="216">
        <v>39671</v>
      </c>
      <c r="G496" s="214" t="s">
        <v>5605</v>
      </c>
      <c r="H496" s="214" t="s">
        <v>4902</v>
      </c>
      <c r="I496" s="214" t="s">
        <v>4903</v>
      </c>
      <c r="J496" s="214" t="s">
        <v>4904</v>
      </c>
      <c r="K496" s="214" t="s">
        <v>5589</v>
      </c>
      <c r="L496" s="216">
        <v>39671</v>
      </c>
      <c r="M496" s="217">
        <v>713.33</v>
      </c>
      <c r="N496" s="217">
        <v>713.33</v>
      </c>
    </row>
    <row r="497" spans="1:14" ht="23.25" thickBot="1">
      <c r="A497" s="214" t="s">
        <v>5583</v>
      </c>
      <c r="B497" s="214" t="s">
        <v>5584</v>
      </c>
      <c r="C497" s="214" t="s">
        <v>7428</v>
      </c>
      <c r="D497" s="214" t="s">
        <v>7429</v>
      </c>
      <c r="E497" s="214" t="s">
        <v>5778</v>
      </c>
      <c r="F497" s="216">
        <v>39671</v>
      </c>
      <c r="G497" s="214" t="s">
        <v>5605</v>
      </c>
      <c r="H497" s="214" t="s">
        <v>4905</v>
      </c>
      <c r="I497" s="214" t="s">
        <v>4906</v>
      </c>
      <c r="J497" s="214" t="s">
        <v>4907</v>
      </c>
      <c r="K497" s="214" t="s">
        <v>5589</v>
      </c>
      <c r="L497" s="216">
        <v>39671</v>
      </c>
      <c r="M497" s="217">
        <v>511.51</v>
      </c>
      <c r="N497" s="217">
        <v>511.51</v>
      </c>
    </row>
    <row r="498" spans="1:14" ht="23.25" thickBot="1">
      <c r="A498" s="214" t="s">
        <v>5583</v>
      </c>
      <c r="B498" s="214" t="s">
        <v>5584</v>
      </c>
      <c r="C498" s="214" t="s">
        <v>7428</v>
      </c>
      <c r="D498" s="214" t="s">
        <v>7429</v>
      </c>
      <c r="E498" s="214" t="s">
        <v>5778</v>
      </c>
      <c r="F498" s="216">
        <v>39671</v>
      </c>
      <c r="G498" s="214" t="s">
        <v>5605</v>
      </c>
      <c r="H498" s="214" t="s">
        <v>4908</v>
      </c>
      <c r="I498" s="214" t="s">
        <v>4909</v>
      </c>
      <c r="J498" s="214" t="s">
        <v>4910</v>
      </c>
      <c r="K498" s="214" t="s">
        <v>5589</v>
      </c>
      <c r="L498" s="216">
        <v>39671</v>
      </c>
      <c r="M498" s="217">
        <v>376.37</v>
      </c>
      <c r="N498" s="217">
        <v>376.37</v>
      </c>
    </row>
    <row r="499" spans="1:14" ht="23.25" thickBot="1">
      <c r="A499" s="214" t="s">
        <v>5583</v>
      </c>
      <c r="B499" s="214" t="s">
        <v>5584</v>
      </c>
      <c r="C499" s="214" t="s">
        <v>7428</v>
      </c>
      <c r="D499" s="214" t="s">
        <v>7429</v>
      </c>
      <c r="E499" s="214" t="s">
        <v>5778</v>
      </c>
      <c r="F499" s="216">
        <v>39692</v>
      </c>
      <c r="G499" s="214" t="s">
        <v>5605</v>
      </c>
      <c r="H499" s="214" t="s">
        <v>4911</v>
      </c>
      <c r="I499" s="214" t="s">
        <v>4912</v>
      </c>
      <c r="J499" s="214" t="s">
        <v>4913</v>
      </c>
      <c r="K499" s="214" t="s">
        <v>5589</v>
      </c>
      <c r="L499" s="216">
        <v>39692</v>
      </c>
      <c r="M499" s="217">
        <v>367.45</v>
      </c>
      <c r="N499" s="217">
        <v>367.45</v>
      </c>
    </row>
    <row r="500" spans="1:14" ht="23.25" thickBot="1">
      <c r="A500" s="214" t="s">
        <v>5583</v>
      </c>
      <c r="B500" s="214" t="s">
        <v>5584</v>
      </c>
      <c r="C500" s="214" t="s">
        <v>7428</v>
      </c>
      <c r="D500" s="214" t="s">
        <v>7429</v>
      </c>
      <c r="E500" s="214" t="s">
        <v>5778</v>
      </c>
      <c r="F500" s="216">
        <v>39692</v>
      </c>
      <c r="G500" s="214" t="s">
        <v>5605</v>
      </c>
      <c r="H500" s="214" t="s">
        <v>4914</v>
      </c>
      <c r="I500" s="214" t="s">
        <v>4915</v>
      </c>
      <c r="J500" s="214" t="s">
        <v>4916</v>
      </c>
      <c r="K500" s="214" t="s">
        <v>5589</v>
      </c>
      <c r="L500" s="216">
        <v>39692</v>
      </c>
      <c r="M500" s="217">
        <v>1888.39</v>
      </c>
      <c r="N500" s="217">
        <v>1888.39</v>
      </c>
    </row>
    <row r="501" spans="1:14" ht="23.25" thickBot="1">
      <c r="A501" s="214" t="s">
        <v>5583</v>
      </c>
      <c r="B501" s="214" t="s">
        <v>5584</v>
      </c>
      <c r="C501" s="214" t="s">
        <v>7428</v>
      </c>
      <c r="D501" s="214" t="s">
        <v>7429</v>
      </c>
      <c r="E501" s="214" t="s">
        <v>5778</v>
      </c>
      <c r="F501" s="216">
        <v>39720</v>
      </c>
      <c r="G501" s="214" t="s">
        <v>5605</v>
      </c>
      <c r="H501" s="214" t="s">
        <v>4917</v>
      </c>
      <c r="I501" s="214" t="s">
        <v>4918</v>
      </c>
      <c r="J501" s="214" t="s">
        <v>4919</v>
      </c>
      <c r="K501" s="214" t="s">
        <v>5589</v>
      </c>
      <c r="L501" s="216">
        <v>39720</v>
      </c>
      <c r="M501" s="217">
        <v>2632.44</v>
      </c>
      <c r="N501" s="217">
        <v>2632.44</v>
      </c>
    </row>
    <row r="502" spans="1:14" ht="23.25" thickBot="1">
      <c r="A502" s="214" t="s">
        <v>5583</v>
      </c>
      <c r="B502" s="214" t="s">
        <v>5584</v>
      </c>
      <c r="C502" s="214" t="s">
        <v>7428</v>
      </c>
      <c r="D502" s="214" t="s">
        <v>7429</v>
      </c>
      <c r="E502" s="214" t="s">
        <v>5778</v>
      </c>
      <c r="F502" s="216">
        <v>39755</v>
      </c>
      <c r="G502" s="214" t="s">
        <v>5605</v>
      </c>
      <c r="H502" s="214" t="s">
        <v>4920</v>
      </c>
      <c r="I502" s="214" t="s">
        <v>5795</v>
      </c>
      <c r="J502" s="214" t="s">
        <v>4921</v>
      </c>
      <c r="K502" s="214" t="s">
        <v>5589</v>
      </c>
      <c r="L502" s="216">
        <v>39755</v>
      </c>
      <c r="M502" s="217">
        <v>2594</v>
      </c>
      <c r="N502" s="217">
        <v>2594</v>
      </c>
    </row>
    <row r="503" spans="1:14" ht="23.25" thickBot="1">
      <c r="A503" s="214" t="s">
        <v>5583</v>
      </c>
      <c r="B503" s="214" t="s">
        <v>5584</v>
      </c>
      <c r="C503" s="214" t="s">
        <v>7428</v>
      </c>
      <c r="D503" s="214" t="s">
        <v>7429</v>
      </c>
      <c r="E503" s="214" t="s">
        <v>5778</v>
      </c>
      <c r="F503" s="216">
        <v>39791</v>
      </c>
      <c r="G503" s="214" t="s">
        <v>5605</v>
      </c>
      <c r="H503" s="214" t="s">
        <v>4922</v>
      </c>
      <c r="I503" s="214" t="s">
        <v>4923</v>
      </c>
      <c r="J503" s="214" t="s">
        <v>4924</v>
      </c>
      <c r="K503" s="214" t="s">
        <v>4925</v>
      </c>
      <c r="L503" s="216">
        <v>39791</v>
      </c>
      <c r="M503" s="217">
        <v>1535.66</v>
      </c>
      <c r="N503" s="217">
        <v>1919.58</v>
      </c>
    </row>
    <row r="504" spans="1:14" ht="23.25" thickBot="1">
      <c r="A504" s="214" t="s">
        <v>5583</v>
      </c>
      <c r="B504" s="214" t="s">
        <v>5584</v>
      </c>
      <c r="C504" s="214" t="s">
        <v>7428</v>
      </c>
      <c r="D504" s="214" t="s">
        <v>7429</v>
      </c>
      <c r="E504" s="214" t="s">
        <v>5778</v>
      </c>
      <c r="F504" s="216">
        <v>39818</v>
      </c>
      <c r="G504" s="214" t="s">
        <v>5605</v>
      </c>
      <c r="H504" s="214" t="s">
        <v>4926</v>
      </c>
      <c r="I504" s="214" t="s">
        <v>4927</v>
      </c>
      <c r="J504" s="214" t="s">
        <v>4928</v>
      </c>
      <c r="K504" s="214" t="s">
        <v>4929</v>
      </c>
      <c r="L504" s="216">
        <v>39809</v>
      </c>
      <c r="M504" s="217">
        <v>271.18</v>
      </c>
      <c r="N504" s="217">
        <v>338.98</v>
      </c>
    </row>
    <row r="505" spans="1:14" ht="23.25" thickBot="1">
      <c r="A505" s="214" t="s">
        <v>5583</v>
      </c>
      <c r="B505" s="214" t="s">
        <v>5584</v>
      </c>
      <c r="C505" s="214" t="s">
        <v>7428</v>
      </c>
      <c r="D505" s="214" t="s">
        <v>7429</v>
      </c>
      <c r="E505" s="214" t="s">
        <v>5778</v>
      </c>
      <c r="F505" s="216">
        <v>39818</v>
      </c>
      <c r="G505" s="214" t="s">
        <v>5605</v>
      </c>
      <c r="H505" s="214" t="s">
        <v>4930</v>
      </c>
      <c r="I505" s="214" t="s">
        <v>4931</v>
      </c>
      <c r="J505" s="214" t="s">
        <v>4932</v>
      </c>
      <c r="K505" s="214" t="s">
        <v>4929</v>
      </c>
      <c r="L505" s="216">
        <v>39809</v>
      </c>
      <c r="M505" s="217">
        <v>363.78</v>
      </c>
      <c r="N505" s="217">
        <v>454.73</v>
      </c>
    </row>
    <row r="506" spans="1:14" ht="23.25" thickBot="1">
      <c r="A506" s="214" t="s">
        <v>5583</v>
      </c>
      <c r="B506" s="214" t="s">
        <v>5584</v>
      </c>
      <c r="C506" s="214" t="s">
        <v>7428</v>
      </c>
      <c r="D506" s="214" t="s">
        <v>7429</v>
      </c>
      <c r="E506" s="214" t="s">
        <v>5778</v>
      </c>
      <c r="F506" s="216">
        <v>39818</v>
      </c>
      <c r="G506" s="214" t="s">
        <v>5605</v>
      </c>
      <c r="H506" s="214" t="s">
        <v>4933</v>
      </c>
      <c r="I506" s="214" t="s">
        <v>4934</v>
      </c>
      <c r="J506" s="214" t="s">
        <v>4935</v>
      </c>
      <c r="K506" s="214" t="s">
        <v>4929</v>
      </c>
      <c r="L506" s="216">
        <v>39809</v>
      </c>
      <c r="M506" s="217">
        <v>223.76</v>
      </c>
      <c r="N506" s="217">
        <v>279.7</v>
      </c>
    </row>
    <row r="507" spans="1:14" ht="23.25" thickBot="1">
      <c r="A507" s="214" t="s">
        <v>5583</v>
      </c>
      <c r="B507" s="214" t="s">
        <v>5584</v>
      </c>
      <c r="C507" s="214" t="s">
        <v>7428</v>
      </c>
      <c r="D507" s="214" t="s">
        <v>7429</v>
      </c>
      <c r="E507" s="214" t="s">
        <v>5778</v>
      </c>
      <c r="F507" s="216">
        <v>39818</v>
      </c>
      <c r="G507" s="214" t="s">
        <v>5605</v>
      </c>
      <c r="H507" s="214" t="s">
        <v>4936</v>
      </c>
      <c r="I507" s="214" t="s">
        <v>4937</v>
      </c>
      <c r="J507" s="214" t="s">
        <v>4938</v>
      </c>
      <c r="K507" s="214" t="s">
        <v>4929</v>
      </c>
      <c r="L507" s="216">
        <v>39809</v>
      </c>
      <c r="M507" s="217">
        <v>208.18</v>
      </c>
      <c r="N507" s="217">
        <v>260.23</v>
      </c>
    </row>
    <row r="508" spans="1:14" ht="23.25" thickBot="1">
      <c r="A508" s="214" t="s">
        <v>5583</v>
      </c>
      <c r="B508" s="214" t="s">
        <v>5584</v>
      </c>
      <c r="C508" s="214" t="s">
        <v>7428</v>
      </c>
      <c r="D508" s="214" t="s">
        <v>7429</v>
      </c>
      <c r="E508" s="214" t="s">
        <v>4676</v>
      </c>
      <c r="F508" s="216">
        <v>39576</v>
      </c>
      <c r="G508" s="214" t="s">
        <v>5625</v>
      </c>
      <c r="H508" s="214" t="s">
        <v>4939</v>
      </c>
      <c r="I508" s="214" t="s">
        <v>4940</v>
      </c>
      <c r="J508" s="214" t="s">
        <v>5589</v>
      </c>
      <c r="K508" s="214" t="s">
        <v>5589</v>
      </c>
      <c r="L508" s="216">
        <v>39576</v>
      </c>
      <c r="M508" s="217">
        <v>275.41000000000003</v>
      </c>
      <c r="N508" s="217">
        <v>275.41000000000003</v>
      </c>
    </row>
    <row r="509" spans="1:14" ht="23.25" thickBot="1">
      <c r="A509" s="214" t="s">
        <v>5583</v>
      </c>
      <c r="B509" s="214" t="s">
        <v>5584</v>
      </c>
      <c r="C509" s="214" t="s">
        <v>7428</v>
      </c>
      <c r="D509" s="214" t="s">
        <v>7429</v>
      </c>
      <c r="E509" s="214" t="s">
        <v>4676</v>
      </c>
      <c r="F509" s="216">
        <v>39770</v>
      </c>
      <c r="G509" s="214" t="s">
        <v>5625</v>
      </c>
      <c r="H509" s="214" t="s">
        <v>4941</v>
      </c>
      <c r="I509" s="214" t="s">
        <v>4942</v>
      </c>
      <c r="J509" s="214" t="s">
        <v>5589</v>
      </c>
      <c r="K509" s="214" t="s">
        <v>4943</v>
      </c>
      <c r="L509" s="216">
        <v>39770</v>
      </c>
      <c r="M509" s="217">
        <v>815.74</v>
      </c>
      <c r="N509" s="217">
        <v>1019.68</v>
      </c>
    </row>
    <row r="510" spans="1:14" ht="23.25" thickBot="1">
      <c r="A510" s="214" t="s">
        <v>5583</v>
      </c>
      <c r="B510" s="214" t="s">
        <v>5584</v>
      </c>
      <c r="C510" s="214" t="s">
        <v>7428</v>
      </c>
      <c r="D510" s="214" t="s">
        <v>7429</v>
      </c>
      <c r="E510" s="214" t="s">
        <v>4688</v>
      </c>
      <c r="F510" s="216">
        <v>39618</v>
      </c>
      <c r="G510" s="214" t="s">
        <v>5625</v>
      </c>
      <c r="H510" s="214" t="s">
        <v>4944</v>
      </c>
      <c r="I510" s="214" t="s">
        <v>4945</v>
      </c>
      <c r="J510" s="214" t="s">
        <v>5589</v>
      </c>
      <c r="K510" s="214" t="s">
        <v>5589</v>
      </c>
      <c r="L510" s="216">
        <v>39618</v>
      </c>
      <c r="M510" s="217">
        <v>1076.97</v>
      </c>
      <c r="N510" s="217">
        <v>1076.97</v>
      </c>
    </row>
    <row r="511" spans="1:14" ht="23.25" thickBot="1">
      <c r="A511" s="214" t="s">
        <v>5583</v>
      </c>
      <c r="B511" s="214" t="s">
        <v>5584</v>
      </c>
      <c r="C511" s="214" t="s">
        <v>7428</v>
      </c>
      <c r="D511" s="214" t="s">
        <v>7429</v>
      </c>
      <c r="E511" s="214" t="s">
        <v>4688</v>
      </c>
      <c r="F511" s="216">
        <v>39658</v>
      </c>
      <c r="G511" s="214" t="s">
        <v>5625</v>
      </c>
      <c r="H511" s="214" t="s">
        <v>4946</v>
      </c>
      <c r="I511" s="214" t="s">
        <v>4947</v>
      </c>
      <c r="J511" s="214" t="s">
        <v>5589</v>
      </c>
      <c r="K511" s="214" t="s">
        <v>5589</v>
      </c>
      <c r="L511" s="216">
        <v>39658</v>
      </c>
      <c r="M511" s="217">
        <v>3407.4</v>
      </c>
      <c r="N511" s="217">
        <v>3407.4</v>
      </c>
    </row>
    <row r="512" spans="1:14" ht="23.25" thickBot="1">
      <c r="A512" s="214" t="s">
        <v>5583</v>
      </c>
      <c r="B512" s="214" t="s">
        <v>5584</v>
      </c>
      <c r="C512" s="214" t="s">
        <v>7428</v>
      </c>
      <c r="D512" s="214" t="s">
        <v>7429</v>
      </c>
      <c r="E512" s="214" t="s">
        <v>4688</v>
      </c>
      <c r="F512" s="216">
        <v>39692</v>
      </c>
      <c r="G512" s="214" t="s">
        <v>5605</v>
      </c>
      <c r="H512" s="214" t="s">
        <v>4948</v>
      </c>
      <c r="I512" s="214" t="s">
        <v>4949</v>
      </c>
      <c r="J512" s="214" t="s">
        <v>4950</v>
      </c>
      <c r="K512" s="214" t="s">
        <v>5589</v>
      </c>
      <c r="L512" s="216">
        <v>39692</v>
      </c>
      <c r="M512" s="217">
        <v>1103.6300000000001</v>
      </c>
      <c r="N512" s="217">
        <v>1103.6300000000001</v>
      </c>
    </row>
    <row r="513" spans="1:14" ht="23.25" thickBot="1">
      <c r="A513" s="214" t="s">
        <v>5583</v>
      </c>
      <c r="B513" s="214" t="s">
        <v>5584</v>
      </c>
      <c r="C513" s="214" t="s">
        <v>7428</v>
      </c>
      <c r="D513" s="214" t="s">
        <v>7429</v>
      </c>
      <c r="E513" s="214" t="s">
        <v>4688</v>
      </c>
      <c r="F513" s="216">
        <v>39696</v>
      </c>
      <c r="G513" s="214" t="s">
        <v>5605</v>
      </c>
      <c r="H513" s="214" t="s">
        <v>4951</v>
      </c>
      <c r="I513" s="214" t="s">
        <v>4952</v>
      </c>
      <c r="J513" s="214" t="s">
        <v>4953</v>
      </c>
      <c r="K513" s="214" t="s">
        <v>5589</v>
      </c>
      <c r="L513" s="216">
        <v>39696</v>
      </c>
      <c r="M513" s="217">
        <v>610.14</v>
      </c>
      <c r="N513" s="217">
        <v>610.14</v>
      </c>
    </row>
    <row r="514" spans="1:14" ht="23.25" thickBot="1">
      <c r="A514" s="214" t="s">
        <v>5583</v>
      </c>
      <c r="B514" s="214" t="s">
        <v>5584</v>
      </c>
      <c r="C514" s="214" t="s">
        <v>7428</v>
      </c>
      <c r="D514" s="214" t="s">
        <v>7429</v>
      </c>
      <c r="E514" s="214" t="s">
        <v>4688</v>
      </c>
      <c r="F514" s="216">
        <v>39699</v>
      </c>
      <c r="G514" s="214" t="s">
        <v>5625</v>
      </c>
      <c r="H514" s="214" t="s">
        <v>4954</v>
      </c>
      <c r="I514" s="214" t="s">
        <v>4955</v>
      </c>
      <c r="J514" s="214" t="s">
        <v>5589</v>
      </c>
      <c r="K514" s="214" t="s">
        <v>5589</v>
      </c>
      <c r="L514" s="216">
        <v>39699</v>
      </c>
      <c r="M514" s="217">
        <v>1440.87</v>
      </c>
      <c r="N514" s="217">
        <v>1440.87</v>
      </c>
    </row>
    <row r="515" spans="1:14" ht="23.25" thickBot="1">
      <c r="A515" s="214" t="s">
        <v>5583</v>
      </c>
      <c r="B515" s="214" t="s">
        <v>5584</v>
      </c>
      <c r="C515" s="214" t="s">
        <v>7428</v>
      </c>
      <c r="D515" s="214" t="s">
        <v>7429</v>
      </c>
      <c r="E515" s="214" t="s">
        <v>4688</v>
      </c>
      <c r="F515" s="216">
        <v>39715</v>
      </c>
      <c r="G515" s="214" t="s">
        <v>5605</v>
      </c>
      <c r="H515" s="214" t="s">
        <v>4956</v>
      </c>
      <c r="I515" s="214" t="s">
        <v>4957</v>
      </c>
      <c r="J515" s="214" t="s">
        <v>4958</v>
      </c>
      <c r="K515" s="214" t="s">
        <v>5589</v>
      </c>
      <c r="L515" s="216">
        <v>39715</v>
      </c>
      <c r="M515" s="217">
        <v>901.26</v>
      </c>
      <c r="N515" s="217">
        <v>901.26</v>
      </c>
    </row>
    <row r="516" spans="1:14" ht="23.25" thickBot="1">
      <c r="A516" s="214" t="s">
        <v>5583</v>
      </c>
      <c r="B516" s="214" t="s">
        <v>5584</v>
      </c>
      <c r="C516" s="214" t="s">
        <v>7428</v>
      </c>
      <c r="D516" s="214" t="s">
        <v>7429</v>
      </c>
      <c r="E516" s="214" t="s">
        <v>4688</v>
      </c>
      <c r="F516" s="216">
        <v>39755</v>
      </c>
      <c r="G516" s="214" t="s">
        <v>5605</v>
      </c>
      <c r="H516" s="214" t="s">
        <v>4959</v>
      </c>
      <c r="I516" s="214" t="s">
        <v>4960</v>
      </c>
      <c r="J516" s="214" t="s">
        <v>4961</v>
      </c>
      <c r="K516" s="214" t="s">
        <v>5589</v>
      </c>
      <c r="L516" s="216">
        <v>39755</v>
      </c>
      <c r="M516" s="217">
        <v>281.27999999999997</v>
      </c>
      <c r="N516" s="217">
        <v>281.27999999999997</v>
      </c>
    </row>
    <row r="517" spans="1:14" ht="23.25" thickBot="1">
      <c r="A517" s="214" t="s">
        <v>5583</v>
      </c>
      <c r="B517" s="214" t="s">
        <v>5584</v>
      </c>
      <c r="C517" s="214" t="s">
        <v>7428</v>
      </c>
      <c r="D517" s="214" t="s">
        <v>7429</v>
      </c>
      <c r="E517" s="214" t="s">
        <v>4688</v>
      </c>
      <c r="F517" s="216">
        <v>39755</v>
      </c>
      <c r="G517" s="214" t="s">
        <v>5605</v>
      </c>
      <c r="H517" s="214" t="s">
        <v>4962</v>
      </c>
      <c r="I517" s="214" t="s">
        <v>4960</v>
      </c>
      <c r="J517" s="214" t="s">
        <v>4963</v>
      </c>
      <c r="K517" s="214" t="s">
        <v>5589</v>
      </c>
      <c r="L517" s="216">
        <v>39755</v>
      </c>
      <c r="M517" s="217">
        <v>270.26</v>
      </c>
      <c r="N517" s="217">
        <v>270.26</v>
      </c>
    </row>
    <row r="518" spans="1:14" ht="23.25" thickBot="1">
      <c r="A518" s="214" t="s">
        <v>5583</v>
      </c>
      <c r="B518" s="214" t="s">
        <v>5584</v>
      </c>
      <c r="C518" s="214" t="s">
        <v>7428</v>
      </c>
      <c r="D518" s="214" t="s">
        <v>7429</v>
      </c>
      <c r="E518" s="214" t="s">
        <v>4688</v>
      </c>
      <c r="F518" s="216">
        <v>39755</v>
      </c>
      <c r="G518" s="214" t="s">
        <v>5605</v>
      </c>
      <c r="H518" s="214" t="s">
        <v>4964</v>
      </c>
      <c r="I518" s="214" t="s">
        <v>4960</v>
      </c>
      <c r="J518" s="214" t="s">
        <v>4965</v>
      </c>
      <c r="K518" s="214" t="s">
        <v>5589</v>
      </c>
      <c r="L518" s="216">
        <v>39755</v>
      </c>
      <c r="M518" s="217">
        <v>263.06</v>
      </c>
      <c r="N518" s="217">
        <v>263.06</v>
      </c>
    </row>
    <row r="519" spans="1:14" ht="23.25" thickBot="1">
      <c r="A519" s="214" t="s">
        <v>5583</v>
      </c>
      <c r="B519" s="214" t="s">
        <v>5584</v>
      </c>
      <c r="C519" s="214" t="s">
        <v>7428</v>
      </c>
      <c r="D519" s="214" t="s">
        <v>7429</v>
      </c>
      <c r="E519" s="214" t="s">
        <v>4688</v>
      </c>
      <c r="F519" s="216">
        <v>39755</v>
      </c>
      <c r="G519" s="214" t="s">
        <v>5605</v>
      </c>
      <c r="H519" s="214" t="s">
        <v>4966</v>
      </c>
      <c r="I519" s="214" t="s">
        <v>4960</v>
      </c>
      <c r="J519" s="214" t="s">
        <v>4967</v>
      </c>
      <c r="K519" s="214" t="s">
        <v>5589</v>
      </c>
      <c r="L519" s="216">
        <v>39755</v>
      </c>
      <c r="M519" s="217">
        <v>302.64999999999998</v>
      </c>
      <c r="N519" s="217">
        <v>302.64999999999998</v>
      </c>
    </row>
    <row r="520" spans="1:14" ht="23.25" thickBot="1">
      <c r="A520" s="214" t="s">
        <v>5583</v>
      </c>
      <c r="B520" s="214" t="s">
        <v>5584</v>
      </c>
      <c r="C520" s="214" t="s">
        <v>7428</v>
      </c>
      <c r="D520" s="214" t="s">
        <v>7429</v>
      </c>
      <c r="E520" s="214" t="s">
        <v>4688</v>
      </c>
      <c r="F520" s="216">
        <v>39755</v>
      </c>
      <c r="G520" s="214" t="s">
        <v>5605</v>
      </c>
      <c r="H520" s="214" t="s">
        <v>4968</v>
      </c>
      <c r="I520" s="214" t="s">
        <v>4969</v>
      </c>
      <c r="J520" s="214" t="s">
        <v>4970</v>
      </c>
      <c r="K520" s="214" t="s">
        <v>5589</v>
      </c>
      <c r="L520" s="216">
        <v>39755</v>
      </c>
      <c r="M520" s="217">
        <v>287.32</v>
      </c>
      <c r="N520" s="217">
        <v>287.32</v>
      </c>
    </row>
    <row r="521" spans="1:14" ht="23.25" thickBot="1">
      <c r="A521" s="214" t="s">
        <v>5583</v>
      </c>
      <c r="B521" s="214" t="s">
        <v>5584</v>
      </c>
      <c r="C521" s="214" t="s">
        <v>7428</v>
      </c>
      <c r="D521" s="214" t="s">
        <v>7429</v>
      </c>
      <c r="E521" s="214" t="s">
        <v>4688</v>
      </c>
      <c r="F521" s="216">
        <v>39755</v>
      </c>
      <c r="G521" s="214" t="s">
        <v>5605</v>
      </c>
      <c r="H521" s="214" t="s">
        <v>4971</v>
      </c>
      <c r="I521" s="214" t="s">
        <v>4969</v>
      </c>
      <c r="J521" s="214" t="s">
        <v>4972</v>
      </c>
      <c r="K521" s="214" t="s">
        <v>5589</v>
      </c>
      <c r="L521" s="216">
        <v>39755</v>
      </c>
      <c r="M521" s="217">
        <v>293.25</v>
      </c>
      <c r="N521" s="217">
        <v>293.25</v>
      </c>
    </row>
    <row r="522" spans="1:14" ht="23.25" thickBot="1">
      <c r="A522" s="214" t="s">
        <v>5583</v>
      </c>
      <c r="B522" s="214" t="s">
        <v>5584</v>
      </c>
      <c r="C522" s="214" t="s">
        <v>7428</v>
      </c>
      <c r="D522" s="214" t="s">
        <v>7429</v>
      </c>
      <c r="E522" s="214" t="s">
        <v>4688</v>
      </c>
      <c r="F522" s="216">
        <v>39755</v>
      </c>
      <c r="G522" s="214" t="s">
        <v>5605</v>
      </c>
      <c r="H522" s="214" t="s">
        <v>4973</v>
      </c>
      <c r="I522" s="214" t="s">
        <v>4969</v>
      </c>
      <c r="J522" s="214" t="s">
        <v>4974</v>
      </c>
      <c r="K522" s="214" t="s">
        <v>5589</v>
      </c>
      <c r="L522" s="216">
        <v>39755</v>
      </c>
      <c r="M522" s="217">
        <v>268.01</v>
      </c>
      <c r="N522" s="217">
        <v>268.01</v>
      </c>
    </row>
    <row r="523" spans="1:14" ht="23.25" thickBot="1">
      <c r="A523" s="214" t="s">
        <v>5583</v>
      </c>
      <c r="B523" s="214" t="s">
        <v>5584</v>
      </c>
      <c r="C523" s="214" t="s">
        <v>7428</v>
      </c>
      <c r="D523" s="214" t="s">
        <v>7429</v>
      </c>
      <c r="E523" s="214" t="s">
        <v>4688</v>
      </c>
      <c r="F523" s="216">
        <v>39791</v>
      </c>
      <c r="G523" s="214" t="s">
        <v>5605</v>
      </c>
      <c r="H523" s="214" t="s">
        <v>4975</v>
      </c>
      <c r="I523" s="214" t="s">
        <v>4976</v>
      </c>
      <c r="J523" s="214" t="s">
        <v>4977</v>
      </c>
      <c r="K523" s="214" t="s">
        <v>4978</v>
      </c>
      <c r="L523" s="216">
        <v>39791</v>
      </c>
      <c r="M523" s="217">
        <v>2001.05</v>
      </c>
      <c r="N523" s="217">
        <v>2501.31</v>
      </c>
    </row>
    <row r="524" spans="1:14" ht="23.25" thickBot="1">
      <c r="A524" s="214" t="s">
        <v>5583</v>
      </c>
      <c r="B524" s="214" t="s">
        <v>5584</v>
      </c>
      <c r="C524" s="214" t="s">
        <v>7428</v>
      </c>
      <c r="D524" s="214" t="s">
        <v>7429</v>
      </c>
      <c r="E524" s="214" t="s">
        <v>4688</v>
      </c>
      <c r="F524" s="216">
        <v>39804</v>
      </c>
      <c r="G524" s="214" t="s">
        <v>5605</v>
      </c>
      <c r="H524" s="214" t="s">
        <v>4979</v>
      </c>
      <c r="I524" s="214" t="s">
        <v>4960</v>
      </c>
      <c r="J524" s="214" t="s">
        <v>4980</v>
      </c>
      <c r="K524" s="214" t="s">
        <v>4981</v>
      </c>
      <c r="L524" s="216">
        <v>39804</v>
      </c>
      <c r="M524" s="217">
        <v>1738.1</v>
      </c>
      <c r="N524" s="217">
        <v>2172.63</v>
      </c>
    </row>
    <row r="525" spans="1:14" ht="23.25" thickBot="1">
      <c r="A525" s="214" t="s">
        <v>5583</v>
      </c>
      <c r="B525" s="214" t="s">
        <v>5584</v>
      </c>
      <c r="C525" s="214" t="s">
        <v>7428</v>
      </c>
      <c r="D525" s="214" t="s">
        <v>7429</v>
      </c>
      <c r="E525" s="214" t="s">
        <v>4688</v>
      </c>
      <c r="F525" s="216">
        <v>39818</v>
      </c>
      <c r="G525" s="214" t="s">
        <v>5605</v>
      </c>
      <c r="H525" s="214" t="s">
        <v>4982</v>
      </c>
      <c r="I525" s="214" t="s">
        <v>4983</v>
      </c>
      <c r="J525" s="214" t="s">
        <v>4984</v>
      </c>
      <c r="K525" s="214" t="s">
        <v>4985</v>
      </c>
      <c r="L525" s="216">
        <v>39809</v>
      </c>
      <c r="M525" s="217">
        <v>505.45</v>
      </c>
      <c r="N525" s="217">
        <v>631.80999999999995</v>
      </c>
    </row>
    <row r="526" spans="1:14" ht="23.25" thickBot="1">
      <c r="A526" s="214" t="s">
        <v>5583</v>
      </c>
      <c r="B526" s="214" t="s">
        <v>5584</v>
      </c>
      <c r="C526" s="214" t="s">
        <v>4986</v>
      </c>
      <c r="D526" s="214" t="s">
        <v>4987</v>
      </c>
      <c r="E526" s="214" t="s">
        <v>5778</v>
      </c>
      <c r="F526" s="216">
        <v>39597</v>
      </c>
      <c r="G526" s="214" t="s">
        <v>5605</v>
      </c>
      <c r="H526" s="214" t="s">
        <v>4988</v>
      </c>
      <c r="I526" s="214" t="s">
        <v>4989</v>
      </c>
      <c r="J526" s="214" t="s">
        <v>4990</v>
      </c>
      <c r="K526" s="214" t="s">
        <v>5589</v>
      </c>
      <c r="L526" s="216">
        <v>39597</v>
      </c>
      <c r="M526" s="217">
        <v>3117.96</v>
      </c>
      <c r="N526" s="217">
        <v>3117.96</v>
      </c>
    </row>
    <row r="527" spans="1:14" ht="23.25" thickBot="1">
      <c r="A527" s="214" t="s">
        <v>5583</v>
      </c>
      <c r="B527" s="214" t="s">
        <v>5584</v>
      </c>
      <c r="C527" s="214" t="s">
        <v>4986</v>
      </c>
      <c r="D527" s="214" t="s">
        <v>4987</v>
      </c>
      <c r="E527" s="214" t="s">
        <v>5778</v>
      </c>
      <c r="F527" s="216">
        <v>39629</v>
      </c>
      <c r="G527" s="214" t="s">
        <v>5605</v>
      </c>
      <c r="H527" s="214" t="s">
        <v>4991</v>
      </c>
      <c r="I527" s="214" t="s">
        <v>4992</v>
      </c>
      <c r="J527" s="214" t="s">
        <v>4993</v>
      </c>
      <c r="K527" s="214" t="s">
        <v>5589</v>
      </c>
      <c r="L527" s="216">
        <v>39629</v>
      </c>
      <c r="M527" s="217">
        <v>466.91</v>
      </c>
      <c r="N527" s="217">
        <v>466.91</v>
      </c>
    </row>
    <row r="528" spans="1:14" ht="23.25" thickBot="1">
      <c r="A528" s="214" t="s">
        <v>5583</v>
      </c>
      <c r="B528" s="214" t="s">
        <v>5584</v>
      </c>
      <c r="C528" s="214" t="s">
        <v>4986</v>
      </c>
      <c r="D528" s="214" t="s">
        <v>4987</v>
      </c>
      <c r="E528" s="214" t="s">
        <v>5778</v>
      </c>
      <c r="F528" s="216">
        <v>39629</v>
      </c>
      <c r="G528" s="214" t="s">
        <v>5605</v>
      </c>
      <c r="H528" s="214" t="s">
        <v>4994</v>
      </c>
      <c r="I528" s="214" t="s">
        <v>4995</v>
      </c>
      <c r="J528" s="214" t="s">
        <v>4996</v>
      </c>
      <c r="K528" s="214" t="s">
        <v>5589</v>
      </c>
      <c r="L528" s="216">
        <v>39629</v>
      </c>
      <c r="M528" s="217">
        <v>405.34</v>
      </c>
      <c r="N528" s="217">
        <v>405.34</v>
      </c>
    </row>
    <row r="529" spans="1:14" ht="23.25" thickBot="1">
      <c r="A529" s="214" t="s">
        <v>5583</v>
      </c>
      <c r="B529" s="214" t="s">
        <v>5584</v>
      </c>
      <c r="C529" s="214" t="s">
        <v>4986</v>
      </c>
      <c r="D529" s="214" t="s">
        <v>4987</v>
      </c>
      <c r="E529" s="214" t="s">
        <v>5778</v>
      </c>
      <c r="F529" s="216">
        <v>39629</v>
      </c>
      <c r="G529" s="214" t="s">
        <v>5605</v>
      </c>
      <c r="H529" s="214" t="s">
        <v>4997</v>
      </c>
      <c r="I529" s="214" t="s">
        <v>4998</v>
      </c>
      <c r="J529" s="214" t="s">
        <v>4999</v>
      </c>
      <c r="K529" s="214" t="s">
        <v>5589</v>
      </c>
      <c r="L529" s="216">
        <v>39629</v>
      </c>
      <c r="M529" s="217">
        <v>494.49</v>
      </c>
      <c r="N529" s="217">
        <v>494.49</v>
      </c>
    </row>
    <row r="530" spans="1:14" ht="23.25" thickBot="1">
      <c r="A530" s="214" t="s">
        <v>5583</v>
      </c>
      <c r="B530" s="214" t="s">
        <v>5584</v>
      </c>
      <c r="C530" s="214" t="s">
        <v>4986</v>
      </c>
      <c r="D530" s="214" t="s">
        <v>4987</v>
      </c>
      <c r="E530" s="214" t="s">
        <v>5778</v>
      </c>
      <c r="F530" s="216">
        <v>39629</v>
      </c>
      <c r="G530" s="214" t="s">
        <v>5605</v>
      </c>
      <c r="H530" s="214" t="s">
        <v>5000</v>
      </c>
      <c r="I530" s="214" t="s">
        <v>4909</v>
      </c>
      <c r="J530" s="214" t="s">
        <v>5001</v>
      </c>
      <c r="K530" s="214" t="s">
        <v>5589</v>
      </c>
      <c r="L530" s="216">
        <v>39629</v>
      </c>
      <c r="M530" s="217">
        <v>454.73</v>
      </c>
      <c r="N530" s="217">
        <v>454.73</v>
      </c>
    </row>
    <row r="531" spans="1:14" ht="23.25" thickBot="1">
      <c r="A531" s="214" t="s">
        <v>5583</v>
      </c>
      <c r="B531" s="214" t="s">
        <v>5584</v>
      </c>
      <c r="C531" s="214" t="s">
        <v>7434</v>
      </c>
      <c r="D531" s="214" t="s">
        <v>7435</v>
      </c>
      <c r="E531" s="214" t="s">
        <v>5778</v>
      </c>
      <c r="F531" s="216">
        <v>39582</v>
      </c>
      <c r="G531" s="214" t="s">
        <v>5605</v>
      </c>
      <c r="H531" s="214" t="s">
        <v>5002</v>
      </c>
      <c r="I531" s="214" t="s">
        <v>5003</v>
      </c>
      <c r="J531" s="214" t="s">
        <v>5004</v>
      </c>
      <c r="K531" s="214" t="s">
        <v>5589</v>
      </c>
      <c r="L531" s="216">
        <v>39582</v>
      </c>
      <c r="M531" s="217">
        <v>306.06</v>
      </c>
      <c r="N531" s="217">
        <v>306.06</v>
      </c>
    </row>
    <row r="532" spans="1:14" ht="23.25" thickBot="1">
      <c r="A532" s="214" t="s">
        <v>5583</v>
      </c>
      <c r="B532" s="214" t="s">
        <v>5584</v>
      </c>
      <c r="C532" s="214" t="s">
        <v>7434</v>
      </c>
      <c r="D532" s="214" t="s">
        <v>7435</v>
      </c>
      <c r="E532" s="214" t="s">
        <v>5778</v>
      </c>
      <c r="F532" s="216">
        <v>39590</v>
      </c>
      <c r="G532" s="214" t="s">
        <v>5605</v>
      </c>
      <c r="H532" s="214" t="s">
        <v>5005</v>
      </c>
      <c r="I532" s="214" t="s">
        <v>5006</v>
      </c>
      <c r="J532" s="214" t="s">
        <v>5007</v>
      </c>
      <c r="K532" s="214" t="s">
        <v>5589</v>
      </c>
      <c r="L532" s="216">
        <v>39590</v>
      </c>
      <c r="M532" s="217">
        <v>40.950000000000003</v>
      </c>
      <c r="N532" s="217">
        <v>40.950000000000003</v>
      </c>
    </row>
    <row r="533" spans="1:14" ht="23.25" thickBot="1">
      <c r="A533" s="214" t="s">
        <v>5583</v>
      </c>
      <c r="B533" s="214" t="s">
        <v>5584</v>
      </c>
      <c r="C533" s="214" t="s">
        <v>7434</v>
      </c>
      <c r="D533" s="214" t="s">
        <v>7435</v>
      </c>
      <c r="E533" s="214" t="s">
        <v>5778</v>
      </c>
      <c r="F533" s="216">
        <v>39595</v>
      </c>
      <c r="G533" s="214" t="s">
        <v>5625</v>
      </c>
      <c r="H533" s="214" t="s">
        <v>5008</v>
      </c>
      <c r="I533" s="214" t="s">
        <v>5009</v>
      </c>
      <c r="J533" s="214" t="s">
        <v>5589</v>
      </c>
      <c r="K533" s="214" t="s">
        <v>5589</v>
      </c>
      <c r="L533" s="216">
        <v>39595</v>
      </c>
      <c r="M533" s="217">
        <v>306.05</v>
      </c>
      <c r="N533" s="217">
        <v>306.05</v>
      </c>
    </row>
    <row r="534" spans="1:14" ht="13.5" thickBot="1">
      <c r="A534" s="214" t="s">
        <v>5583</v>
      </c>
      <c r="B534" s="214" t="s">
        <v>5584</v>
      </c>
      <c r="C534" s="214" t="s">
        <v>7438</v>
      </c>
      <c r="D534" s="214" t="s">
        <v>7439</v>
      </c>
      <c r="E534" s="214" t="s">
        <v>5585</v>
      </c>
      <c r="F534" s="216">
        <v>39849</v>
      </c>
      <c r="G534" s="214" t="s">
        <v>5586</v>
      </c>
      <c r="H534" s="214" t="s">
        <v>5010</v>
      </c>
      <c r="I534" s="214" t="s">
        <v>5011</v>
      </c>
      <c r="J534" s="214" t="s">
        <v>5589</v>
      </c>
      <c r="K534" s="214" t="s">
        <v>5012</v>
      </c>
      <c r="L534" s="216">
        <v>39813</v>
      </c>
      <c r="M534" s="217">
        <v>-1958.8</v>
      </c>
      <c r="N534" s="217">
        <v>-2448.5</v>
      </c>
    </row>
    <row r="535" spans="1:14" ht="23.25" thickBot="1">
      <c r="A535" s="214" t="s">
        <v>5583</v>
      </c>
      <c r="B535" s="214" t="s">
        <v>5584</v>
      </c>
      <c r="C535" s="214" t="s">
        <v>7438</v>
      </c>
      <c r="D535" s="214" t="s">
        <v>7439</v>
      </c>
      <c r="E535" s="214" t="s">
        <v>5778</v>
      </c>
      <c r="F535" s="216">
        <v>39660</v>
      </c>
      <c r="G535" s="214" t="s">
        <v>5605</v>
      </c>
      <c r="H535" s="214" t="s">
        <v>5013</v>
      </c>
      <c r="I535" s="214" t="s">
        <v>5014</v>
      </c>
      <c r="J535" s="214" t="s">
        <v>5015</v>
      </c>
      <c r="K535" s="214" t="s">
        <v>5589</v>
      </c>
      <c r="L535" s="216">
        <v>39660</v>
      </c>
      <c r="M535" s="217">
        <v>1958.8</v>
      </c>
      <c r="N535" s="217">
        <v>1958.8</v>
      </c>
    </row>
    <row r="536" spans="1:14" ht="23.25" thickBot="1">
      <c r="A536" s="214" t="s">
        <v>5583</v>
      </c>
      <c r="B536" s="214" t="s">
        <v>5584</v>
      </c>
      <c r="C536" s="214" t="s">
        <v>7440</v>
      </c>
      <c r="D536" s="214" t="s">
        <v>7441</v>
      </c>
      <c r="E536" s="214" t="s">
        <v>5585</v>
      </c>
      <c r="F536" s="216">
        <v>39849</v>
      </c>
      <c r="G536" s="214" t="s">
        <v>5586</v>
      </c>
      <c r="H536" s="214" t="s">
        <v>5016</v>
      </c>
      <c r="I536" s="214" t="s">
        <v>5017</v>
      </c>
      <c r="J536" s="214" t="s">
        <v>5589</v>
      </c>
      <c r="K536" s="214" t="s">
        <v>5012</v>
      </c>
      <c r="L536" s="216">
        <v>39813</v>
      </c>
      <c r="M536" s="217">
        <v>1958.8</v>
      </c>
      <c r="N536" s="217">
        <v>2448.5</v>
      </c>
    </row>
    <row r="537" spans="1:14" ht="13.5" thickBot="1">
      <c r="A537" s="214" t="s">
        <v>5583</v>
      </c>
      <c r="B537" s="214" t="s">
        <v>5584</v>
      </c>
      <c r="C537" s="214" t="s">
        <v>7442</v>
      </c>
      <c r="D537" s="214" t="s">
        <v>7443</v>
      </c>
      <c r="E537" s="214" t="s">
        <v>5585</v>
      </c>
      <c r="F537" s="216">
        <v>39849</v>
      </c>
      <c r="G537" s="214" t="s">
        <v>5586</v>
      </c>
      <c r="H537" s="214" t="s">
        <v>5018</v>
      </c>
      <c r="I537" s="214" t="s">
        <v>5019</v>
      </c>
      <c r="J537" s="214" t="s">
        <v>5589</v>
      </c>
      <c r="K537" s="214" t="s">
        <v>5020</v>
      </c>
      <c r="L537" s="216">
        <v>39813</v>
      </c>
      <c r="M537" s="217">
        <v>-442.31</v>
      </c>
      <c r="N537" s="217">
        <v>-552.89</v>
      </c>
    </row>
    <row r="538" spans="1:14" ht="23.25" thickBot="1">
      <c r="A538" s="214" t="s">
        <v>5583</v>
      </c>
      <c r="B538" s="214" t="s">
        <v>5584</v>
      </c>
      <c r="C538" s="214" t="s">
        <v>7442</v>
      </c>
      <c r="D538" s="214" t="s">
        <v>7443</v>
      </c>
      <c r="E538" s="214" t="s">
        <v>5778</v>
      </c>
      <c r="F538" s="216">
        <v>39595</v>
      </c>
      <c r="G538" s="214" t="s">
        <v>5605</v>
      </c>
      <c r="H538" s="214" t="s">
        <v>5021</v>
      </c>
      <c r="I538" s="214" t="s">
        <v>5022</v>
      </c>
      <c r="J538" s="214" t="s">
        <v>5023</v>
      </c>
      <c r="K538" s="214" t="s">
        <v>5589</v>
      </c>
      <c r="L538" s="216">
        <v>39595</v>
      </c>
      <c r="M538" s="217">
        <v>442.31</v>
      </c>
      <c r="N538" s="217">
        <v>442.31</v>
      </c>
    </row>
    <row r="539" spans="1:14" ht="23.25" thickBot="1">
      <c r="A539" s="214" t="s">
        <v>5583</v>
      </c>
      <c r="B539" s="214" t="s">
        <v>5584</v>
      </c>
      <c r="C539" s="214" t="s">
        <v>5024</v>
      </c>
      <c r="D539" s="214" t="s">
        <v>5025</v>
      </c>
      <c r="E539" s="214" t="s">
        <v>5585</v>
      </c>
      <c r="F539" s="216">
        <v>39849</v>
      </c>
      <c r="G539" s="214" t="s">
        <v>5586</v>
      </c>
      <c r="H539" s="214" t="s">
        <v>5026</v>
      </c>
      <c r="I539" s="214" t="s">
        <v>5027</v>
      </c>
      <c r="J539" s="214" t="s">
        <v>5589</v>
      </c>
      <c r="K539" s="214" t="s">
        <v>5020</v>
      </c>
      <c r="L539" s="216">
        <v>39813</v>
      </c>
      <c r="M539" s="217">
        <v>442.31</v>
      </c>
      <c r="N539" s="217">
        <v>552.89</v>
      </c>
    </row>
    <row r="540" spans="1:14" ht="23.25" thickBot="1">
      <c r="A540" s="214" t="s">
        <v>5583</v>
      </c>
      <c r="B540" s="214" t="s">
        <v>5584</v>
      </c>
      <c r="C540" s="214" t="s">
        <v>5024</v>
      </c>
      <c r="D540" s="214" t="s">
        <v>5025</v>
      </c>
      <c r="E540" s="214" t="s">
        <v>5778</v>
      </c>
      <c r="F540" s="216">
        <v>39560</v>
      </c>
      <c r="G540" s="214" t="s">
        <v>5625</v>
      </c>
      <c r="H540" s="214" t="s">
        <v>5028</v>
      </c>
      <c r="I540" s="214" t="s">
        <v>5029</v>
      </c>
      <c r="J540" s="214" t="s">
        <v>5589</v>
      </c>
      <c r="K540" s="214" t="s">
        <v>5589</v>
      </c>
      <c r="L540" s="216">
        <v>39560</v>
      </c>
      <c r="M540" s="217">
        <v>163.04</v>
      </c>
      <c r="N540" s="217">
        <v>163.04</v>
      </c>
    </row>
    <row r="541" spans="1:14" ht="23.25" thickBot="1">
      <c r="A541" s="214" t="s">
        <v>5583</v>
      </c>
      <c r="B541" s="214" t="s">
        <v>5584</v>
      </c>
      <c r="C541" s="214" t="s">
        <v>5024</v>
      </c>
      <c r="D541" s="214" t="s">
        <v>5025</v>
      </c>
      <c r="E541" s="214" t="s">
        <v>5778</v>
      </c>
      <c r="F541" s="216">
        <v>39794</v>
      </c>
      <c r="G541" s="214" t="s">
        <v>5625</v>
      </c>
      <c r="H541" s="214" t="s">
        <v>5030</v>
      </c>
      <c r="I541" s="214" t="s">
        <v>5031</v>
      </c>
      <c r="J541" s="214" t="s">
        <v>5589</v>
      </c>
      <c r="K541" s="214" t="s">
        <v>5032</v>
      </c>
      <c r="L541" s="216">
        <v>39794</v>
      </c>
      <c r="M541" s="217">
        <v>1543.2</v>
      </c>
      <c r="N541" s="217">
        <v>1929</v>
      </c>
    </row>
    <row r="542" spans="1:14" ht="23.25" thickBot="1">
      <c r="A542" s="214" t="s">
        <v>5583</v>
      </c>
      <c r="B542" s="214" t="s">
        <v>5584</v>
      </c>
      <c r="C542" s="214" t="s">
        <v>5033</v>
      </c>
      <c r="D542" s="214" t="s">
        <v>5034</v>
      </c>
      <c r="E542" s="214" t="s">
        <v>5604</v>
      </c>
      <c r="F542" s="216">
        <v>39533</v>
      </c>
      <c r="G542" s="214" t="s">
        <v>5625</v>
      </c>
      <c r="H542" s="214" t="s">
        <v>5035</v>
      </c>
      <c r="I542" s="214" t="s">
        <v>5036</v>
      </c>
      <c r="J542" s="214" t="s">
        <v>5589</v>
      </c>
      <c r="K542" s="214" t="s">
        <v>5589</v>
      </c>
      <c r="L542" s="216">
        <v>39533</v>
      </c>
      <c r="M542" s="217">
        <v>587.48</v>
      </c>
      <c r="N542" s="217">
        <v>587.48</v>
      </c>
    </row>
    <row r="543" spans="1:14" ht="23.25" thickBot="1">
      <c r="A543" s="214" t="s">
        <v>5583</v>
      </c>
      <c r="B543" s="214" t="s">
        <v>5584</v>
      </c>
      <c r="C543" s="214" t="s">
        <v>5033</v>
      </c>
      <c r="D543" s="214" t="s">
        <v>5034</v>
      </c>
      <c r="E543" s="214" t="s">
        <v>5037</v>
      </c>
      <c r="F543" s="216">
        <v>39799</v>
      </c>
      <c r="G543" s="214" t="s">
        <v>5625</v>
      </c>
      <c r="H543" s="214" t="s">
        <v>5038</v>
      </c>
      <c r="I543" s="214" t="s">
        <v>5039</v>
      </c>
      <c r="J543" s="214" t="s">
        <v>5589</v>
      </c>
      <c r="K543" s="214" t="s">
        <v>5040</v>
      </c>
      <c r="L543" s="216">
        <v>39799</v>
      </c>
      <c r="M543" s="217">
        <v>160.1</v>
      </c>
      <c r="N543" s="217">
        <v>200.13</v>
      </c>
    </row>
    <row r="544" spans="1:14" ht="23.25" thickBot="1">
      <c r="A544" s="214" t="s">
        <v>5583</v>
      </c>
      <c r="B544" s="214" t="s">
        <v>5584</v>
      </c>
      <c r="C544" s="214" t="s">
        <v>7448</v>
      </c>
      <c r="D544" s="214" t="s">
        <v>7453</v>
      </c>
      <c r="E544" s="214" t="s">
        <v>5778</v>
      </c>
      <c r="F544" s="216">
        <v>39566</v>
      </c>
      <c r="G544" s="214" t="s">
        <v>5625</v>
      </c>
      <c r="H544" s="214" t="s">
        <v>5041</v>
      </c>
      <c r="I544" s="214" t="s">
        <v>5042</v>
      </c>
      <c r="J544" s="214" t="s">
        <v>5589</v>
      </c>
      <c r="K544" s="214" t="s">
        <v>5589</v>
      </c>
      <c r="L544" s="216">
        <v>39566</v>
      </c>
      <c r="M544" s="217">
        <v>701.45</v>
      </c>
      <c r="N544" s="217">
        <v>701.45</v>
      </c>
    </row>
    <row r="545" spans="1:14" ht="23.25" thickBot="1">
      <c r="A545" s="214" t="s">
        <v>5583</v>
      </c>
      <c r="B545" s="214" t="s">
        <v>5584</v>
      </c>
      <c r="C545" s="214" t="s">
        <v>7448</v>
      </c>
      <c r="D545" s="214" t="s">
        <v>7453</v>
      </c>
      <c r="E545" s="214" t="s">
        <v>5778</v>
      </c>
      <c r="F545" s="216">
        <v>39667</v>
      </c>
      <c r="G545" s="214" t="s">
        <v>5625</v>
      </c>
      <c r="H545" s="214" t="s">
        <v>5043</v>
      </c>
      <c r="I545" s="214" t="s">
        <v>5044</v>
      </c>
      <c r="J545" s="214" t="s">
        <v>5589</v>
      </c>
      <c r="K545" s="214" t="s">
        <v>5589</v>
      </c>
      <c r="L545" s="216">
        <v>39667</v>
      </c>
      <c r="M545" s="217">
        <v>323.02999999999997</v>
      </c>
      <c r="N545" s="217">
        <v>323.02999999999997</v>
      </c>
    </row>
    <row r="546" spans="1:14" ht="23.25" thickBot="1">
      <c r="A546" s="214" t="s">
        <v>5583</v>
      </c>
      <c r="B546" s="214" t="s">
        <v>5584</v>
      </c>
      <c r="C546" s="214" t="s">
        <v>7454</v>
      </c>
      <c r="D546" s="214" t="s">
        <v>7455</v>
      </c>
      <c r="E546" s="214" t="s">
        <v>5585</v>
      </c>
      <c r="F546" s="216">
        <v>39849</v>
      </c>
      <c r="G546" s="214" t="s">
        <v>5586</v>
      </c>
      <c r="H546" s="214" t="s">
        <v>5045</v>
      </c>
      <c r="I546" s="214" t="s">
        <v>5046</v>
      </c>
      <c r="J546" s="214" t="s">
        <v>5589</v>
      </c>
      <c r="K546" s="214" t="s">
        <v>5047</v>
      </c>
      <c r="L546" s="216">
        <v>39813</v>
      </c>
      <c r="M546" s="217">
        <v>-224.61</v>
      </c>
      <c r="N546" s="217">
        <v>-280.76</v>
      </c>
    </row>
    <row r="547" spans="1:14" ht="23.25" thickBot="1">
      <c r="A547" s="214" t="s">
        <v>5583</v>
      </c>
      <c r="B547" s="214" t="s">
        <v>5584</v>
      </c>
      <c r="C547" s="214" t="s">
        <v>7454</v>
      </c>
      <c r="D547" s="214" t="s">
        <v>7455</v>
      </c>
      <c r="E547" s="214" t="s">
        <v>4688</v>
      </c>
      <c r="F547" s="216">
        <v>39647</v>
      </c>
      <c r="G547" s="214" t="s">
        <v>5625</v>
      </c>
      <c r="H547" s="214" t="s">
        <v>5048</v>
      </c>
      <c r="I547" s="214" t="s">
        <v>5049</v>
      </c>
      <c r="J547" s="214" t="s">
        <v>5589</v>
      </c>
      <c r="K547" s="214" t="s">
        <v>5589</v>
      </c>
      <c r="L547" s="216">
        <v>39647</v>
      </c>
      <c r="M547" s="217">
        <v>224.61</v>
      </c>
      <c r="N547" s="217">
        <v>224.61</v>
      </c>
    </row>
    <row r="548" spans="1:14" ht="23.25" thickBot="1">
      <c r="A548" s="214" t="s">
        <v>5583</v>
      </c>
      <c r="B548" s="214" t="s">
        <v>5584</v>
      </c>
      <c r="C548" s="214" t="s">
        <v>7456</v>
      </c>
      <c r="D548" s="214" t="s">
        <v>7457</v>
      </c>
      <c r="E548" s="214" t="s">
        <v>5585</v>
      </c>
      <c r="F548" s="216">
        <v>39849</v>
      </c>
      <c r="G548" s="214" t="s">
        <v>5586</v>
      </c>
      <c r="H548" s="214" t="s">
        <v>5050</v>
      </c>
      <c r="I548" s="214" t="s">
        <v>5051</v>
      </c>
      <c r="J548" s="214" t="s">
        <v>5589</v>
      </c>
      <c r="K548" s="214" t="s">
        <v>5047</v>
      </c>
      <c r="L548" s="216">
        <v>39813</v>
      </c>
      <c r="M548" s="217">
        <v>224.61</v>
      </c>
      <c r="N548" s="217">
        <v>280.76</v>
      </c>
    </row>
    <row r="549" spans="1:14" ht="23.25" thickBot="1">
      <c r="A549" s="214" t="s">
        <v>5583</v>
      </c>
      <c r="B549" s="214" t="s">
        <v>5584</v>
      </c>
      <c r="C549" s="214" t="s">
        <v>7456</v>
      </c>
      <c r="D549" s="214" t="s">
        <v>7457</v>
      </c>
      <c r="E549" s="214" t="s">
        <v>5052</v>
      </c>
      <c r="F549" s="216">
        <v>39701</v>
      </c>
      <c r="G549" s="214" t="s">
        <v>5625</v>
      </c>
      <c r="H549" s="214" t="s">
        <v>5053</v>
      </c>
      <c r="I549" s="214" t="s">
        <v>5054</v>
      </c>
      <c r="J549" s="214" t="s">
        <v>5589</v>
      </c>
      <c r="K549" s="214" t="s">
        <v>5589</v>
      </c>
      <c r="L549" s="216">
        <v>39701</v>
      </c>
      <c r="M549" s="217">
        <v>167.85</v>
      </c>
      <c r="N549" s="217">
        <v>167.85</v>
      </c>
    </row>
    <row r="550" spans="1:14" ht="23.25" thickBot="1">
      <c r="A550" s="214" t="s">
        <v>5583</v>
      </c>
      <c r="B550" s="214" t="s">
        <v>5584</v>
      </c>
      <c r="C550" s="214" t="s">
        <v>7456</v>
      </c>
      <c r="D550" s="214" t="s">
        <v>7457</v>
      </c>
      <c r="E550" s="214" t="s">
        <v>4688</v>
      </c>
      <c r="F550" s="216">
        <v>39539</v>
      </c>
      <c r="G550" s="214" t="s">
        <v>5625</v>
      </c>
      <c r="H550" s="214" t="s">
        <v>5055</v>
      </c>
      <c r="I550" s="214" t="s">
        <v>5056</v>
      </c>
      <c r="J550" s="214" t="s">
        <v>5589</v>
      </c>
      <c r="K550" s="214" t="s">
        <v>5589</v>
      </c>
      <c r="L550" s="216">
        <v>39539</v>
      </c>
      <c r="M550" s="217">
        <v>534.79999999999995</v>
      </c>
      <c r="N550" s="217">
        <v>534.79999999999995</v>
      </c>
    </row>
    <row r="551" spans="1:14" ht="23.25" thickBot="1">
      <c r="A551" s="214" t="s">
        <v>5583</v>
      </c>
      <c r="B551" s="214" t="s">
        <v>5584</v>
      </c>
      <c r="C551" s="214" t="s">
        <v>7460</v>
      </c>
      <c r="D551" s="214" t="s">
        <v>7461</v>
      </c>
      <c r="E551" s="214" t="s">
        <v>5778</v>
      </c>
      <c r="F551" s="216">
        <v>39594</v>
      </c>
      <c r="G551" s="214" t="s">
        <v>5625</v>
      </c>
      <c r="H551" s="214" t="s">
        <v>5057</v>
      </c>
      <c r="I551" s="214" t="s">
        <v>5058</v>
      </c>
      <c r="J551" s="214" t="s">
        <v>5589</v>
      </c>
      <c r="K551" s="214" t="s">
        <v>5589</v>
      </c>
      <c r="L551" s="216">
        <v>39594</v>
      </c>
      <c r="M551" s="217">
        <v>1850</v>
      </c>
      <c r="N551" s="217">
        <v>1850</v>
      </c>
    </row>
    <row r="552" spans="1:14" ht="23.25" thickBot="1">
      <c r="A552" s="214" t="s">
        <v>5583</v>
      </c>
      <c r="B552" s="214" t="s">
        <v>5584</v>
      </c>
      <c r="C552" s="214" t="s">
        <v>7460</v>
      </c>
      <c r="D552" s="214" t="s">
        <v>7461</v>
      </c>
      <c r="E552" s="214" t="s">
        <v>5778</v>
      </c>
      <c r="F552" s="216">
        <v>39658</v>
      </c>
      <c r="G552" s="214" t="s">
        <v>5625</v>
      </c>
      <c r="H552" s="214" t="s">
        <v>5059</v>
      </c>
      <c r="I552" s="214" t="s">
        <v>5060</v>
      </c>
      <c r="J552" s="214" t="s">
        <v>5589</v>
      </c>
      <c r="K552" s="214" t="s">
        <v>5589</v>
      </c>
      <c r="L552" s="216">
        <v>39658</v>
      </c>
      <c r="M552" s="217">
        <v>2010</v>
      </c>
      <c r="N552" s="217">
        <v>2010</v>
      </c>
    </row>
    <row r="553" spans="1:14" ht="13.5" thickBot="1">
      <c r="A553" s="214" t="s">
        <v>5583</v>
      </c>
      <c r="B553" s="214" t="s">
        <v>5584</v>
      </c>
      <c r="C553" s="214" t="s">
        <v>7460</v>
      </c>
      <c r="D553" s="214" t="s">
        <v>7461</v>
      </c>
      <c r="E553" s="214" t="s">
        <v>4688</v>
      </c>
      <c r="F553" s="216">
        <v>39539</v>
      </c>
      <c r="G553" s="214" t="s">
        <v>5625</v>
      </c>
      <c r="H553" s="214" t="s">
        <v>5061</v>
      </c>
      <c r="I553" s="214" t="s">
        <v>5062</v>
      </c>
      <c r="J553" s="214" t="s">
        <v>5589</v>
      </c>
      <c r="K553" s="214" t="s">
        <v>5589</v>
      </c>
      <c r="L553" s="216">
        <v>39539</v>
      </c>
      <c r="M553" s="217">
        <v>695.64</v>
      </c>
      <c r="N553" s="217">
        <v>695.64</v>
      </c>
    </row>
    <row r="554" spans="1:14" ht="23.25" thickBot="1">
      <c r="A554" s="214" t="s">
        <v>5583</v>
      </c>
      <c r="B554" s="214" t="s">
        <v>5584</v>
      </c>
      <c r="C554" s="214" t="s">
        <v>7464</v>
      </c>
      <c r="D554" s="214" t="s">
        <v>7465</v>
      </c>
      <c r="E554" s="214" t="s">
        <v>4676</v>
      </c>
      <c r="F554" s="216">
        <v>39619</v>
      </c>
      <c r="G554" s="214" t="s">
        <v>5625</v>
      </c>
      <c r="H554" s="214" t="s">
        <v>5063</v>
      </c>
      <c r="I554" s="214" t="s">
        <v>5064</v>
      </c>
      <c r="J554" s="214" t="s">
        <v>5589</v>
      </c>
      <c r="K554" s="214" t="s">
        <v>5589</v>
      </c>
      <c r="L554" s="216">
        <v>39619</v>
      </c>
      <c r="M554" s="217">
        <v>379.9</v>
      </c>
      <c r="N554" s="217">
        <v>379.9</v>
      </c>
    </row>
    <row r="555" spans="1:14" ht="23.25" thickBot="1">
      <c r="A555" s="214" t="s">
        <v>5583</v>
      </c>
      <c r="B555" s="214" t="s">
        <v>5584</v>
      </c>
      <c r="C555" s="214" t="s">
        <v>7464</v>
      </c>
      <c r="D555" s="214" t="s">
        <v>7465</v>
      </c>
      <c r="E555" s="214" t="s">
        <v>4676</v>
      </c>
      <c r="F555" s="216">
        <v>39700</v>
      </c>
      <c r="G555" s="214" t="s">
        <v>5625</v>
      </c>
      <c r="H555" s="214" t="s">
        <v>5065</v>
      </c>
      <c r="I555" s="214" t="s">
        <v>5066</v>
      </c>
      <c r="J555" s="214" t="s">
        <v>5589</v>
      </c>
      <c r="K555" s="214" t="s">
        <v>5589</v>
      </c>
      <c r="L555" s="216">
        <v>39700</v>
      </c>
      <c r="M555" s="217">
        <v>379.9</v>
      </c>
      <c r="N555" s="217">
        <v>379.9</v>
      </c>
    </row>
    <row r="556" spans="1:14" ht="13.5" thickBot="1">
      <c r="A556" s="214" t="s">
        <v>5583</v>
      </c>
      <c r="B556" s="214" t="s">
        <v>5584</v>
      </c>
      <c r="C556" s="214" t="s">
        <v>5067</v>
      </c>
      <c r="D556" s="214" t="s">
        <v>5068</v>
      </c>
      <c r="E556" s="214" t="s">
        <v>5585</v>
      </c>
      <c r="F556" s="216">
        <v>39506</v>
      </c>
      <c r="G556" s="214" t="s">
        <v>5586</v>
      </c>
      <c r="H556" s="214" t="s">
        <v>5069</v>
      </c>
      <c r="I556" s="214" t="s">
        <v>5070</v>
      </c>
      <c r="J556" s="214" t="s">
        <v>5589</v>
      </c>
      <c r="K556" s="214" t="s">
        <v>5589</v>
      </c>
      <c r="L556" s="216">
        <v>39506</v>
      </c>
      <c r="M556" s="217">
        <v>80</v>
      </c>
      <c r="N556" s="217">
        <v>80</v>
      </c>
    </row>
    <row r="557" spans="1:14" ht="13.5" thickBot="1">
      <c r="A557" s="214" t="s">
        <v>5583</v>
      </c>
      <c r="B557" s="214" t="s">
        <v>5584</v>
      </c>
      <c r="C557" s="214" t="s">
        <v>5067</v>
      </c>
      <c r="D557" s="214" t="s">
        <v>5068</v>
      </c>
      <c r="E557" s="214" t="s">
        <v>5585</v>
      </c>
      <c r="F557" s="216">
        <v>39736</v>
      </c>
      <c r="G557" s="214" t="s">
        <v>5586</v>
      </c>
      <c r="H557" s="214" t="s">
        <v>5071</v>
      </c>
      <c r="I557" s="214" t="s">
        <v>5072</v>
      </c>
      <c r="J557" s="214" t="s">
        <v>5589</v>
      </c>
      <c r="K557" s="214" t="s">
        <v>5589</v>
      </c>
      <c r="L557" s="216">
        <v>39736</v>
      </c>
      <c r="M557" s="217">
        <v>90.4</v>
      </c>
      <c r="N557" s="217">
        <v>90.4</v>
      </c>
    </row>
    <row r="558" spans="1:14" ht="13.5" thickBot="1">
      <c r="A558" s="214" t="s">
        <v>5583</v>
      </c>
      <c r="B558" s="214" t="s">
        <v>5584</v>
      </c>
      <c r="C558" s="214" t="s">
        <v>5067</v>
      </c>
      <c r="D558" s="214" t="s">
        <v>5068</v>
      </c>
      <c r="E558" s="214" t="s">
        <v>5585</v>
      </c>
      <c r="F558" s="216">
        <v>39773</v>
      </c>
      <c r="G558" s="214" t="s">
        <v>5586</v>
      </c>
      <c r="H558" s="214" t="s">
        <v>5073</v>
      </c>
      <c r="I558" s="214" t="s">
        <v>5074</v>
      </c>
      <c r="J558" s="214" t="s">
        <v>5589</v>
      </c>
      <c r="K558" s="214" t="s">
        <v>5075</v>
      </c>
      <c r="L558" s="216">
        <v>39773</v>
      </c>
      <c r="M558" s="217">
        <v>80</v>
      </c>
      <c r="N558" s="217">
        <v>100</v>
      </c>
    </row>
    <row r="559" spans="1:14" ht="13.5" thickBot="1">
      <c r="A559" s="214" t="s">
        <v>5583</v>
      </c>
      <c r="B559" s="214" t="s">
        <v>5584</v>
      </c>
      <c r="C559" s="214" t="s">
        <v>5067</v>
      </c>
      <c r="D559" s="214" t="s">
        <v>5068</v>
      </c>
      <c r="E559" s="214" t="s">
        <v>5604</v>
      </c>
      <c r="F559" s="216">
        <v>39511</v>
      </c>
      <c r="G559" s="214" t="s">
        <v>5605</v>
      </c>
      <c r="H559" s="214" t="s">
        <v>5076</v>
      </c>
      <c r="I559" s="214" t="s">
        <v>5795</v>
      </c>
      <c r="J559" s="214" t="s">
        <v>5077</v>
      </c>
      <c r="K559" s="214" t="s">
        <v>5589</v>
      </c>
      <c r="L559" s="216">
        <v>39511</v>
      </c>
      <c r="M559" s="217">
        <v>1503.78</v>
      </c>
      <c r="N559" s="217">
        <v>1503.78</v>
      </c>
    </row>
    <row r="560" spans="1:14" ht="13.5" thickBot="1">
      <c r="A560" s="214" t="s">
        <v>5583</v>
      </c>
      <c r="B560" s="214" t="s">
        <v>5584</v>
      </c>
      <c r="C560" s="214" t="s">
        <v>5067</v>
      </c>
      <c r="D560" s="214" t="s">
        <v>5068</v>
      </c>
      <c r="E560" s="214" t="s">
        <v>5604</v>
      </c>
      <c r="F560" s="216">
        <v>39546</v>
      </c>
      <c r="G560" s="214" t="s">
        <v>5605</v>
      </c>
      <c r="H560" s="214" t="s">
        <v>5078</v>
      </c>
      <c r="I560" s="214" t="s">
        <v>5795</v>
      </c>
      <c r="J560" s="214" t="s">
        <v>5079</v>
      </c>
      <c r="K560" s="214" t="s">
        <v>5589</v>
      </c>
      <c r="L560" s="216">
        <v>39546</v>
      </c>
      <c r="M560" s="217">
        <v>2193.14</v>
      </c>
      <c r="N560" s="217">
        <v>2193.14</v>
      </c>
    </row>
    <row r="561" spans="1:14" ht="13.5" thickBot="1">
      <c r="A561" s="214" t="s">
        <v>5583</v>
      </c>
      <c r="B561" s="214" t="s">
        <v>5584</v>
      </c>
      <c r="C561" s="214" t="s">
        <v>5067</v>
      </c>
      <c r="D561" s="214" t="s">
        <v>5068</v>
      </c>
      <c r="E561" s="214" t="s">
        <v>5604</v>
      </c>
      <c r="F561" s="216">
        <v>39574</v>
      </c>
      <c r="G561" s="214" t="s">
        <v>5605</v>
      </c>
      <c r="H561" s="214" t="s">
        <v>5080</v>
      </c>
      <c r="I561" s="214" t="s">
        <v>5081</v>
      </c>
      <c r="J561" s="214" t="s">
        <v>5082</v>
      </c>
      <c r="K561" s="214" t="s">
        <v>5589</v>
      </c>
      <c r="L561" s="216">
        <v>39574</v>
      </c>
      <c r="M561" s="217">
        <v>1402.3</v>
      </c>
      <c r="N561" s="217">
        <v>1402.3</v>
      </c>
    </row>
    <row r="562" spans="1:14" ht="13.5" thickBot="1">
      <c r="A562" s="214" t="s">
        <v>5583</v>
      </c>
      <c r="B562" s="214" t="s">
        <v>5584</v>
      </c>
      <c r="C562" s="214" t="s">
        <v>5067</v>
      </c>
      <c r="D562" s="214" t="s">
        <v>5068</v>
      </c>
      <c r="E562" s="214" t="s">
        <v>5604</v>
      </c>
      <c r="F562" s="216">
        <v>39601</v>
      </c>
      <c r="G562" s="214" t="s">
        <v>5605</v>
      </c>
      <c r="H562" s="214" t="s">
        <v>5083</v>
      </c>
      <c r="I562" s="214" t="s">
        <v>5084</v>
      </c>
      <c r="J562" s="214" t="s">
        <v>5085</v>
      </c>
      <c r="K562" s="214" t="s">
        <v>5589</v>
      </c>
      <c r="L562" s="216">
        <v>39601</v>
      </c>
      <c r="M562" s="217">
        <v>1237.5899999999999</v>
      </c>
      <c r="N562" s="217">
        <v>1237.5899999999999</v>
      </c>
    </row>
    <row r="563" spans="1:14" ht="13.5" thickBot="1">
      <c r="A563" s="214" t="s">
        <v>5583</v>
      </c>
      <c r="B563" s="214" t="s">
        <v>5584</v>
      </c>
      <c r="C563" s="214" t="s">
        <v>5067</v>
      </c>
      <c r="D563" s="214" t="s">
        <v>5068</v>
      </c>
      <c r="E563" s="214" t="s">
        <v>5604</v>
      </c>
      <c r="F563" s="216">
        <v>39630</v>
      </c>
      <c r="G563" s="214" t="s">
        <v>5605</v>
      </c>
      <c r="H563" s="214" t="s">
        <v>5086</v>
      </c>
      <c r="I563" s="214" t="s">
        <v>5084</v>
      </c>
      <c r="J563" s="214" t="s">
        <v>5087</v>
      </c>
      <c r="K563" s="214" t="s">
        <v>5589</v>
      </c>
      <c r="L563" s="216">
        <v>39630</v>
      </c>
      <c r="M563" s="217">
        <v>2244.2800000000002</v>
      </c>
      <c r="N563" s="217">
        <v>2244.2800000000002</v>
      </c>
    </row>
    <row r="564" spans="1:14" ht="13.5" thickBot="1">
      <c r="A564" s="214" t="s">
        <v>5583</v>
      </c>
      <c r="B564" s="214" t="s">
        <v>5584</v>
      </c>
      <c r="C564" s="214" t="s">
        <v>5067</v>
      </c>
      <c r="D564" s="214" t="s">
        <v>5068</v>
      </c>
      <c r="E564" s="214" t="s">
        <v>5604</v>
      </c>
      <c r="F564" s="216">
        <v>39668</v>
      </c>
      <c r="G564" s="214" t="s">
        <v>5605</v>
      </c>
      <c r="H564" s="214" t="s">
        <v>5088</v>
      </c>
      <c r="I564" s="214" t="s">
        <v>5089</v>
      </c>
      <c r="J564" s="214" t="s">
        <v>5090</v>
      </c>
      <c r="K564" s="214" t="s">
        <v>5589</v>
      </c>
      <c r="L564" s="216">
        <v>39668</v>
      </c>
      <c r="M564" s="217">
        <v>1547.8</v>
      </c>
      <c r="N564" s="217">
        <v>1547.8</v>
      </c>
    </row>
    <row r="565" spans="1:14" ht="13.5" thickBot="1">
      <c r="A565" s="214" t="s">
        <v>5583</v>
      </c>
      <c r="B565" s="214" t="s">
        <v>5584</v>
      </c>
      <c r="C565" s="214" t="s">
        <v>5067</v>
      </c>
      <c r="D565" s="214" t="s">
        <v>5068</v>
      </c>
      <c r="E565" s="214" t="s">
        <v>5604</v>
      </c>
      <c r="F565" s="216">
        <v>39696</v>
      </c>
      <c r="G565" s="214" t="s">
        <v>5605</v>
      </c>
      <c r="H565" s="214" t="s">
        <v>5091</v>
      </c>
      <c r="I565" s="214" t="s">
        <v>5084</v>
      </c>
      <c r="J565" s="214" t="s">
        <v>5092</v>
      </c>
      <c r="K565" s="214" t="s">
        <v>5589</v>
      </c>
      <c r="L565" s="216">
        <v>39696</v>
      </c>
      <c r="M565" s="217">
        <v>1442.87</v>
      </c>
      <c r="N565" s="217">
        <v>1442.87</v>
      </c>
    </row>
    <row r="566" spans="1:14" ht="13.5" thickBot="1">
      <c r="A566" s="214" t="s">
        <v>5583</v>
      </c>
      <c r="B566" s="214" t="s">
        <v>5584</v>
      </c>
      <c r="C566" s="214" t="s">
        <v>5067</v>
      </c>
      <c r="D566" s="214" t="s">
        <v>5068</v>
      </c>
      <c r="E566" s="214" t="s">
        <v>5604</v>
      </c>
      <c r="F566" s="216">
        <v>39724</v>
      </c>
      <c r="G566" s="214" t="s">
        <v>5605</v>
      </c>
      <c r="H566" s="214" t="s">
        <v>5093</v>
      </c>
      <c r="I566" s="214" t="s">
        <v>5094</v>
      </c>
      <c r="J566" s="214" t="s">
        <v>5095</v>
      </c>
      <c r="K566" s="214" t="s">
        <v>5589</v>
      </c>
      <c r="L566" s="216">
        <v>39724</v>
      </c>
      <c r="M566" s="217">
        <v>1114.43</v>
      </c>
      <c r="N566" s="217">
        <v>1114.43</v>
      </c>
    </row>
    <row r="567" spans="1:14" ht="13.5" thickBot="1">
      <c r="A567" s="214" t="s">
        <v>5583</v>
      </c>
      <c r="B567" s="214" t="s">
        <v>5584</v>
      </c>
      <c r="C567" s="214" t="s">
        <v>5067</v>
      </c>
      <c r="D567" s="214" t="s">
        <v>5068</v>
      </c>
      <c r="E567" s="214" t="s">
        <v>5604</v>
      </c>
      <c r="F567" s="216">
        <v>39757</v>
      </c>
      <c r="G567" s="214" t="s">
        <v>5605</v>
      </c>
      <c r="H567" s="214" t="s">
        <v>5096</v>
      </c>
      <c r="I567" s="214" t="s">
        <v>5097</v>
      </c>
      <c r="J567" s="214" t="s">
        <v>5098</v>
      </c>
      <c r="K567" s="214" t="s">
        <v>5589</v>
      </c>
      <c r="L567" s="216">
        <v>39757</v>
      </c>
      <c r="M567" s="217">
        <v>805.27</v>
      </c>
      <c r="N567" s="217">
        <v>805.27</v>
      </c>
    </row>
    <row r="568" spans="1:14" ht="13.5" thickBot="1">
      <c r="A568" s="214" t="s">
        <v>5583</v>
      </c>
      <c r="B568" s="214" t="s">
        <v>5584</v>
      </c>
      <c r="C568" s="214" t="s">
        <v>5067</v>
      </c>
      <c r="D568" s="214" t="s">
        <v>5068</v>
      </c>
      <c r="E568" s="214" t="s">
        <v>5604</v>
      </c>
      <c r="F568" s="216">
        <v>39793</v>
      </c>
      <c r="G568" s="214" t="s">
        <v>5605</v>
      </c>
      <c r="H568" s="214" t="s">
        <v>5099</v>
      </c>
      <c r="I568" s="214" t="s">
        <v>5084</v>
      </c>
      <c r="J568" s="214" t="s">
        <v>5100</v>
      </c>
      <c r="K568" s="214" t="s">
        <v>5101</v>
      </c>
      <c r="L568" s="216">
        <v>39793</v>
      </c>
      <c r="M568" s="217">
        <v>748.1</v>
      </c>
      <c r="N568" s="217">
        <v>935.13</v>
      </c>
    </row>
    <row r="569" spans="1:14" ht="13.5" thickBot="1">
      <c r="A569" s="214" t="s">
        <v>5583</v>
      </c>
      <c r="B569" s="214" t="s">
        <v>5584</v>
      </c>
      <c r="C569" s="214" t="s">
        <v>5067</v>
      </c>
      <c r="D569" s="214" t="s">
        <v>5068</v>
      </c>
      <c r="E569" s="214" t="s">
        <v>5604</v>
      </c>
      <c r="F569" s="216">
        <v>39827</v>
      </c>
      <c r="G569" s="214" t="s">
        <v>5605</v>
      </c>
      <c r="H569" s="214" t="s">
        <v>5102</v>
      </c>
      <c r="I569" s="214" t="s">
        <v>5103</v>
      </c>
      <c r="J569" s="214" t="s">
        <v>5104</v>
      </c>
      <c r="K569" s="214" t="s">
        <v>5105</v>
      </c>
      <c r="L569" s="216">
        <v>39813</v>
      </c>
      <c r="M569" s="217">
        <v>798.78</v>
      </c>
      <c r="N569" s="217">
        <v>998.48</v>
      </c>
    </row>
    <row r="570" spans="1:14" ht="13.5" thickBot="1">
      <c r="A570" s="214" t="s">
        <v>5583</v>
      </c>
      <c r="B570" s="214" t="s">
        <v>5584</v>
      </c>
      <c r="C570" s="214" t="s">
        <v>5106</v>
      </c>
      <c r="D570" s="214" t="s">
        <v>5107</v>
      </c>
      <c r="E570" s="214" t="s">
        <v>5585</v>
      </c>
      <c r="F570" s="216">
        <v>39500</v>
      </c>
      <c r="G570" s="214" t="s">
        <v>5586</v>
      </c>
      <c r="H570" s="214" t="s">
        <v>5108</v>
      </c>
      <c r="I570" s="214" t="s">
        <v>5109</v>
      </c>
      <c r="J570" s="214" t="s">
        <v>5589</v>
      </c>
      <c r="K570" s="214" t="s">
        <v>5589</v>
      </c>
      <c r="L570" s="216">
        <v>39500</v>
      </c>
      <c r="M570" s="217">
        <v>1165.6600000000001</v>
      </c>
      <c r="N570" s="217">
        <v>1165.6600000000001</v>
      </c>
    </row>
    <row r="571" spans="1:14" ht="13.5" thickBot="1">
      <c r="A571" s="214" t="s">
        <v>5583</v>
      </c>
      <c r="B571" s="214" t="s">
        <v>5584</v>
      </c>
      <c r="C571" s="214" t="s">
        <v>5106</v>
      </c>
      <c r="D571" s="214" t="s">
        <v>5107</v>
      </c>
      <c r="E571" s="214" t="s">
        <v>5604</v>
      </c>
      <c r="F571" s="216">
        <v>39574</v>
      </c>
      <c r="G571" s="214" t="s">
        <v>5605</v>
      </c>
      <c r="H571" s="214" t="s">
        <v>5110</v>
      </c>
      <c r="I571" s="214" t="s">
        <v>5081</v>
      </c>
      <c r="J571" s="214" t="s">
        <v>5111</v>
      </c>
      <c r="K571" s="214" t="s">
        <v>5589</v>
      </c>
      <c r="L571" s="216">
        <v>39574</v>
      </c>
      <c r="M571" s="217">
        <v>701.14</v>
      </c>
      <c r="N571" s="217">
        <v>701.14</v>
      </c>
    </row>
    <row r="572" spans="1:14" ht="13.5" thickBot="1">
      <c r="A572" s="214" t="s">
        <v>5583</v>
      </c>
      <c r="B572" s="214" t="s">
        <v>5584</v>
      </c>
      <c r="C572" s="214" t="s">
        <v>5106</v>
      </c>
      <c r="D572" s="214" t="s">
        <v>5107</v>
      </c>
      <c r="E572" s="214" t="s">
        <v>5604</v>
      </c>
      <c r="F572" s="216">
        <v>39601</v>
      </c>
      <c r="G572" s="214" t="s">
        <v>5605</v>
      </c>
      <c r="H572" s="214" t="s">
        <v>5112</v>
      </c>
      <c r="I572" s="214" t="s">
        <v>5084</v>
      </c>
      <c r="J572" s="214" t="s">
        <v>5113</v>
      </c>
      <c r="K572" s="214" t="s">
        <v>5589</v>
      </c>
      <c r="L572" s="216">
        <v>39601</v>
      </c>
      <c r="M572" s="217">
        <v>618.79</v>
      </c>
      <c r="N572" s="217">
        <v>618.79</v>
      </c>
    </row>
    <row r="573" spans="1:14" ht="13.5" thickBot="1">
      <c r="A573" s="214" t="s">
        <v>5583</v>
      </c>
      <c r="B573" s="214" t="s">
        <v>5584</v>
      </c>
      <c r="C573" s="214" t="s">
        <v>5106</v>
      </c>
      <c r="D573" s="214" t="s">
        <v>5107</v>
      </c>
      <c r="E573" s="214" t="s">
        <v>5604</v>
      </c>
      <c r="F573" s="216">
        <v>39630</v>
      </c>
      <c r="G573" s="214" t="s">
        <v>5605</v>
      </c>
      <c r="H573" s="214" t="s">
        <v>5114</v>
      </c>
      <c r="I573" s="214" t="s">
        <v>5084</v>
      </c>
      <c r="J573" s="214" t="s">
        <v>5115</v>
      </c>
      <c r="K573" s="214" t="s">
        <v>5589</v>
      </c>
      <c r="L573" s="216">
        <v>39630</v>
      </c>
      <c r="M573" s="217">
        <v>1122.1300000000001</v>
      </c>
      <c r="N573" s="217">
        <v>1122.1300000000001</v>
      </c>
    </row>
    <row r="574" spans="1:14" ht="13.5" thickBot="1">
      <c r="A574" s="214" t="s">
        <v>5583</v>
      </c>
      <c r="B574" s="214" t="s">
        <v>5584</v>
      </c>
      <c r="C574" s="214" t="s">
        <v>5106</v>
      </c>
      <c r="D574" s="214" t="s">
        <v>5107</v>
      </c>
      <c r="E574" s="214" t="s">
        <v>5604</v>
      </c>
      <c r="F574" s="216">
        <v>39668</v>
      </c>
      <c r="G574" s="214" t="s">
        <v>5605</v>
      </c>
      <c r="H574" s="214" t="s">
        <v>5116</v>
      </c>
      <c r="I574" s="214" t="s">
        <v>5117</v>
      </c>
      <c r="J574" s="214" t="s">
        <v>5118</v>
      </c>
      <c r="K574" s="214" t="s">
        <v>5589</v>
      </c>
      <c r="L574" s="216">
        <v>39668</v>
      </c>
      <c r="M574" s="217">
        <v>773.9</v>
      </c>
      <c r="N574" s="217">
        <v>773.9</v>
      </c>
    </row>
    <row r="575" spans="1:14" ht="13.5" thickBot="1">
      <c r="A575" s="214" t="s">
        <v>5583</v>
      </c>
      <c r="B575" s="214" t="s">
        <v>5584</v>
      </c>
      <c r="C575" s="214" t="s">
        <v>5106</v>
      </c>
      <c r="D575" s="214" t="s">
        <v>5107</v>
      </c>
      <c r="E575" s="214" t="s">
        <v>5604</v>
      </c>
      <c r="F575" s="216">
        <v>39696</v>
      </c>
      <c r="G575" s="214" t="s">
        <v>5605</v>
      </c>
      <c r="H575" s="214" t="s">
        <v>5119</v>
      </c>
      <c r="I575" s="214" t="s">
        <v>5084</v>
      </c>
      <c r="J575" s="214" t="s">
        <v>5120</v>
      </c>
      <c r="K575" s="214" t="s">
        <v>5589</v>
      </c>
      <c r="L575" s="216">
        <v>39696</v>
      </c>
      <c r="M575" s="217">
        <v>721.43</v>
      </c>
      <c r="N575" s="217">
        <v>721.43</v>
      </c>
    </row>
    <row r="576" spans="1:14" ht="13.5" thickBot="1">
      <c r="A576" s="214" t="s">
        <v>5583</v>
      </c>
      <c r="B576" s="214" t="s">
        <v>5584</v>
      </c>
      <c r="C576" s="214" t="s">
        <v>5106</v>
      </c>
      <c r="D576" s="214" t="s">
        <v>5107</v>
      </c>
      <c r="E576" s="214" t="s">
        <v>5604</v>
      </c>
      <c r="F576" s="216">
        <v>39724</v>
      </c>
      <c r="G576" s="214" t="s">
        <v>5605</v>
      </c>
      <c r="H576" s="214" t="s">
        <v>5121</v>
      </c>
      <c r="I576" s="214" t="s">
        <v>5094</v>
      </c>
      <c r="J576" s="214" t="s">
        <v>5122</v>
      </c>
      <c r="K576" s="214" t="s">
        <v>5589</v>
      </c>
      <c r="L576" s="216">
        <v>39724</v>
      </c>
      <c r="M576" s="217">
        <v>796.02</v>
      </c>
      <c r="N576" s="217">
        <v>796.02</v>
      </c>
    </row>
    <row r="577" spans="1:14" ht="13.5" thickBot="1">
      <c r="A577" s="214" t="s">
        <v>5583</v>
      </c>
      <c r="B577" s="214" t="s">
        <v>5584</v>
      </c>
      <c r="C577" s="214" t="s">
        <v>5106</v>
      </c>
      <c r="D577" s="214" t="s">
        <v>5107</v>
      </c>
      <c r="E577" s="214" t="s">
        <v>5604</v>
      </c>
      <c r="F577" s="216">
        <v>39757</v>
      </c>
      <c r="G577" s="214" t="s">
        <v>5605</v>
      </c>
      <c r="H577" s="214" t="s">
        <v>5123</v>
      </c>
      <c r="I577" s="214" t="s">
        <v>5097</v>
      </c>
      <c r="J577" s="214" t="s">
        <v>5124</v>
      </c>
      <c r="K577" s="214" t="s">
        <v>5589</v>
      </c>
      <c r="L577" s="216">
        <v>39757</v>
      </c>
      <c r="M577" s="217">
        <v>402.63</v>
      </c>
      <c r="N577" s="217">
        <v>402.63</v>
      </c>
    </row>
    <row r="578" spans="1:14" ht="13.5" thickBot="1">
      <c r="A578" s="214" t="s">
        <v>5583</v>
      </c>
      <c r="B578" s="214" t="s">
        <v>5584</v>
      </c>
      <c r="C578" s="214" t="s">
        <v>5106</v>
      </c>
      <c r="D578" s="214" t="s">
        <v>5107</v>
      </c>
      <c r="E578" s="214" t="s">
        <v>5604</v>
      </c>
      <c r="F578" s="216">
        <v>39793</v>
      </c>
      <c r="G578" s="214" t="s">
        <v>5605</v>
      </c>
      <c r="H578" s="214" t="s">
        <v>5125</v>
      </c>
      <c r="I578" s="214" t="s">
        <v>5084</v>
      </c>
      <c r="J578" s="214" t="s">
        <v>5126</v>
      </c>
      <c r="K578" s="214" t="s">
        <v>5101</v>
      </c>
      <c r="L578" s="216">
        <v>39793</v>
      </c>
      <c r="M578" s="217">
        <v>379.52</v>
      </c>
      <c r="N578" s="217">
        <v>474.4</v>
      </c>
    </row>
    <row r="579" spans="1:14" ht="13.5" thickBot="1">
      <c r="A579" s="214" t="s">
        <v>5583</v>
      </c>
      <c r="B579" s="214" t="s">
        <v>5584</v>
      </c>
      <c r="C579" s="214" t="s">
        <v>5106</v>
      </c>
      <c r="D579" s="214" t="s">
        <v>5107</v>
      </c>
      <c r="E579" s="214" t="s">
        <v>5604</v>
      </c>
      <c r="F579" s="216">
        <v>39827</v>
      </c>
      <c r="G579" s="214" t="s">
        <v>5605</v>
      </c>
      <c r="H579" s="214" t="s">
        <v>5127</v>
      </c>
      <c r="I579" s="214" t="s">
        <v>5103</v>
      </c>
      <c r="J579" s="214" t="s">
        <v>5128</v>
      </c>
      <c r="K579" s="214" t="s">
        <v>5105</v>
      </c>
      <c r="L579" s="216">
        <v>39813</v>
      </c>
      <c r="M579" s="217">
        <v>369.38</v>
      </c>
      <c r="N579" s="217">
        <v>461.73</v>
      </c>
    </row>
    <row r="580" spans="1:14" ht="13.5" thickBot="1">
      <c r="A580" s="214" t="s">
        <v>5583</v>
      </c>
      <c r="B580" s="214" t="s">
        <v>5584</v>
      </c>
      <c r="C580" s="214" t="s">
        <v>5129</v>
      </c>
      <c r="D580" s="214" t="s">
        <v>5130</v>
      </c>
      <c r="E580" s="214" t="s">
        <v>4553</v>
      </c>
      <c r="F580" s="216">
        <v>39483</v>
      </c>
      <c r="G580" s="214" t="s">
        <v>5605</v>
      </c>
      <c r="H580" s="214" t="s">
        <v>5131</v>
      </c>
      <c r="I580" s="214" t="s">
        <v>5132</v>
      </c>
      <c r="J580" s="214" t="s">
        <v>5133</v>
      </c>
      <c r="K580" s="214" t="s">
        <v>5589</v>
      </c>
      <c r="L580" s="216">
        <v>39483</v>
      </c>
      <c r="M580" s="217">
        <v>376.63</v>
      </c>
      <c r="N580" s="217">
        <v>376.63</v>
      </c>
    </row>
    <row r="581" spans="1:14" ht="13.5" thickBot="1">
      <c r="A581" s="214" t="s">
        <v>5583</v>
      </c>
      <c r="B581" s="214" t="s">
        <v>5584</v>
      </c>
      <c r="C581" s="214" t="s">
        <v>5129</v>
      </c>
      <c r="D581" s="214" t="s">
        <v>5130</v>
      </c>
      <c r="E581" s="214" t="s">
        <v>4553</v>
      </c>
      <c r="F581" s="216">
        <v>39500</v>
      </c>
      <c r="G581" s="214" t="s">
        <v>5605</v>
      </c>
      <c r="H581" s="214" t="s">
        <v>5134</v>
      </c>
      <c r="I581" s="214" t="s">
        <v>5135</v>
      </c>
      <c r="J581" s="214" t="s">
        <v>5136</v>
      </c>
      <c r="K581" s="214" t="s">
        <v>5589</v>
      </c>
      <c r="L581" s="216">
        <v>39500</v>
      </c>
      <c r="M581" s="217">
        <v>402.34</v>
      </c>
      <c r="N581" s="217">
        <v>402.34</v>
      </c>
    </row>
    <row r="582" spans="1:14" ht="13.5" thickBot="1">
      <c r="A582" s="214" t="s">
        <v>5583</v>
      </c>
      <c r="B582" s="214" t="s">
        <v>5584</v>
      </c>
      <c r="C582" s="214" t="s">
        <v>5129</v>
      </c>
      <c r="D582" s="214" t="s">
        <v>5130</v>
      </c>
      <c r="E582" s="214" t="s">
        <v>4553</v>
      </c>
      <c r="F582" s="216">
        <v>39500</v>
      </c>
      <c r="G582" s="214" t="s">
        <v>5605</v>
      </c>
      <c r="H582" s="214" t="s">
        <v>5137</v>
      </c>
      <c r="I582" s="214" t="s">
        <v>5135</v>
      </c>
      <c r="J582" s="214" t="s">
        <v>5138</v>
      </c>
      <c r="K582" s="214" t="s">
        <v>5589</v>
      </c>
      <c r="L582" s="216">
        <v>39500</v>
      </c>
      <c r="M582" s="217">
        <v>374.43</v>
      </c>
      <c r="N582" s="217">
        <v>374.43</v>
      </c>
    </row>
    <row r="583" spans="1:14" ht="13.5" thickBot="1">
      <c r="A583" s="214" t="s">
        <v>5583</v>
      </c>
      <c r="B583" s="214" t="s">
        <v>5584</v>
      </c>
      <c r="C583" s="214" t="s">
        <v>5129</v>
      </c>
      <c r="D583" s="214" t="s">
        <v>5130</v>
      </c>
      <c r="E583" s="214" t="s">
        <v>4553</v>
      </c>
      <c r="F583" s="216">
        <v>39533</v>
      </c>
      <c r="G583" s="214" t="s">
        <v>5605</v>
      </c>
      <c r="H583" s="214" t="s">
        <v>5139</v>
      </c>
      <c r="I583" s="214" t="s">
        <v>5135</v>
      </c>
      <c r="J583" s="214" t="s">
        <v>5140</v>
      </c>
      <c r="K583" s="214" t="s">
        <v>5589</v>
      </c>
      <c r="L583" s="216">
        <v>39533</v>
      </c>
      <c r="M583" s="217">
        <v>438.29</v>
      </c>
      <c r="N583" s="217">
        <v>438.29</v>
      </c>
    </row>
    <row r="584" spans="1:14" ht="13.5" thickBot="1">
      <c r="A584" s="214" t="s">
        <v>5583</v>
      </c>
      <c r="B584" s="214" t="s">
        <v>5584</v>
      </c>
      <c r="C584" s="214" t="s">
        <v>5129</v>
      </c>
      <c r="D584" s="214" t="s">
        <v>5130</v>
      </c>
      <c r="E584" s="214" t="s">
        <v>4553</v>
      </c>
      <c r="F584" s="216">
        <v>39561</v>
      </c>
      <c r="G584" s="214" t="s">
        <v>5605</v>
      </c>
      <c r="H584" s="214" t="s">
        <v>5141</v>
      </c>
      <c r="I584" s="214" t="s">
        <v>5135</v>
      </c>
      <c r="J584" s="214" t="s">
        <v>5142</v>
      </c>
      <c r="K584" s="214" t="s">
        <v>5589</v>
      </c>
      <c r="L584" s="216">
        <v>39561</v>
      </c>
      <c r="M584" s="217">
        <v>400.69</v>
      </c>
      <c r="N584" s="217">
        <v>400.69</v>
      </c>
    </row>
    <row r="585" spans="1:14" ht="13.5" thickBot="1">
      <c r="A585" s="214" t="s">
        <v>5583</v>
      </c>
      <c r="B585" s="214" t="s">
        <v>5584</v>
      </c>
      <c r="C585" s="214" t="s">
        <v>5129</v>
      </c>
      <c r="D585" s="214" t="s">
        <v>5130</v>
      </c>
      <c r="E585" s="214" t="s">
        <v>4553</v>
      </c>
      <c r="F585" s="216">
        <v>39561</v>
      </c>
      <c r="G585" s="214" t="s">
        <v>5605</v>
      </c>
      <c r="H585" s="214" t="s">
        <v>5143</v>
      </c>
      <c r="I585" s="214" t="s">
        <v>5135</v>
      </c>
      <c r="J585" s="214" t="s">
        <v>5144</v>
      </c>
      <c r="K585" s="214" t="s">
        <v>5589</v>
      </c>
      <c r="L585" s="216">
        <v>39561</v>
      </c>
      <c r="M585" s="217">
        <v>274.29000000000002</v>
      </c>
      <c r="N585" s="217">
        <v>274.29000000000002</v>
      </c>
    </row>
    <row r="586" spans="1:14" ht="13.5" thickBot="1">
      <c r="A586" s="214" t="s">
        <v>5583</v>
      </c>
      <c r="B586" s="214" t="s">
        <v>5584</v>
      </c>
      <c r="C586" s="214" t="s">
        <v>5129</v>
      </c>
      <c r="D586" s="214" t="s">
        <v>5130</v>
      </c>
      <c r="E586" s="214" t="s">
        <v>4553</v>
      </c>
      <c r="F586" s="216">
        <v>39602</v>
      </c>
      <c r="G586" s="214" t="s">
        <v>5605</v>
      </c>
      <c r="H586" s="214" t="s">
        <v>5145</v>
      </c>
      <c r="I586" s="214" t="s">
        <v>5146</v>
      </c>
      <c r="J586" s="214" t="s">
        <v>5147</v>
      </c>
      <c r="K586" s="214" t="s">
        <v>5589</v>
      </c>
      <c r="L586" s="216">
        <v>39602</v>
      </c>
      <c r="M586" s="217">
        <v>506.08</v>
      </c>
      <c r="N586" s="217">
        <v>506.08</v>
      </c>
    </row>
    <row r="587" spans="1:14" ht="13.5" thickBot="1">
      <c r="A587" s="214" t="s">
        <v>5583</v>
      </c>
      <c r="B587" s="214" t="s">
        <v>5584</v>
      </c>
      <c r="C587" s="214" t="s">
        <v>5129</v>
      </c>
      <c r="D587" s="214" t="s">
        <v>5130</v>
      </c>
      <c r="E587" s="214" t="s">
        <v>4553</v>
      </c>
      <c r="F587" s="216">
        <v>39602</v>
      </c>
      <c r="G587" s="214" t="s">
        <v>5605</v>
      </c>
      <c r="H587" s="214" t="s">
        <v>5148</v>
      </c>
      <c r="I587" s="214" t="s">
        <v>5149</v>
      </c>
      <c r="J587" s="214" t="s">
        <v>5150</v>
      </c>
      <c r="K587" s="214" t="s">
        <v>5589</v>
      </c>
      <c r="L587" s="216">
        <v>39602</v>
      </c>
      <c r="M587" s="217">
        <v>392.06</v>
      </c>
      <c r="N587" s="217">
        <v>392.06</v>
      </c>
    </row>
    <row r="588" spans="1:14" ht="23.25" thickBot="1">
      <c r="A588" s="214" t="s">
        <v>5583</v>
      </c>
      <c r="B588" s="214" t="s">
        <v>5584</v>
      </c>
      <c r="C588" s="214" t="s">
        <v>5129</v>
      </c>
      <c r="D588" s="214" t="s">
        <v>5130</v>
      </c>
      <c r="E588" s="214" t="s">
        <v>4553</v>
      </c>
      <c r="F588" s="216">
        <v>39624</v>
      </c>
      <c r="G588" s="214" t="s">
        <v>5605</v>
      </c>
      <c r="H588" s="214" t="s">
        <v>5151</v>
      </c>
      <c r="I588" s="214" t="s">
        <v>5152</v>
      </c>
      <c r="J588" s="214" t="s">
        <v>5153</v>
      </c>
      <c r="K588" s="214" t="s">
        <v>5589</v>
      </c>
      <c r="L588" s="216">
        <v>39624</v>
      </c>
      <c r="M588" s="217">
        <v>393.86</v>
      </c>
      <c r="N588" s="217">
        <v>393.86</v>
      </c>
    </row>
    <row r="589" spans="1:14" ht="23.25" thickBot="1">
      <c r="A589" s="214" t="s">
        <v>5583</v>
      </c>
      <c r="B589" s="214" t="s">
        <v>5584</v>
      </c>
      <c r="C589" s="214" t="s">
        <v>5129</v>
      </c>
      <c r="D589" s="214" t="s">
        <v>5130</v>
      </c>
      <c r="E589" s="214" t="s">
        <v>4553</v>
      </c>
      <c r="F589" s="216">
        <v>39624</v>
      </c>
      <c r="G589" s="214" t="s">
        <v>5605</v>
      </c>
      <c r="H589" s="214" t="s">
        <v>5154</v>
      </c>
      <c r="I589" s="214" t="s">
        <v>5155</v>
      </c>
      <c r="J589" s="214" t="s">
        <v>5156</v>
      </c>
      <c r="K589" s="214" t="s">
        <v>5589</v>
      </c>
      <c r="L589" s="216">
        <v>39624</v>
      </c>
      <c r="M589" s="217">
        <v>241.4</v>
      </c>
      <c r="N589" s="217">
        <v>241.4</v>
      </c>
    </row>
    <row r="590" spans="1:14" ht="23.25" thickBot="1">
      <c r="A590" s="214" t="s">
        <v>5583</v>
      </c>
      <c r="B590" s="214" t="s">
        <v>5584</v>
      </c>
      <c r="C590" s="214" t="s">
        <v>5129</v>
      </c>
      <c r="D590" s="214" t="s">
        <v>5130</v>
      </c>
      <c r="E590" s="214" t="s">
        <v>4553</v>
      </c>
      <c r="F590" s="216">
        <v>39624</v>
      </c>
      <c r="G590" s="214" t="s">
        <v>5605</v>
      </c>
      <c r="H590" s="214" t="s">
        <v>5157</v>
      </c>
      <c r="I590" s="214" t="s">
        <v>5158</v>
      </c>
      <c r="J590" s="214" t="s">
        <v>5159</v>
      </c>
      <c r="K590" s="214" t="s">
        <v>5589</v>
      </c>
      <c r="L590" s="216">
        <v>39624</v>
      </c>
      <c r="M590" s="217">
        <v>334.74</v>
      </c>
      <c r="N590" s="217">
        <v>334.74</v>
      </c>
    </row>
    <row r="591" spans="1:14" ht="23.25" thickBot="1">
      <c r="A591" s="214" t="s">
        <v>5583</v>
      </c>
      <c r="B591" s="214" t="s">
        <v>5584</v>
      </c>
      <c r="C591" s="214" t="s">
        <v>5129</v>
      </c>
      <c r="D591" s="214" t="s">
        <v>5130</v>
      </c>
      <c r="E591" s="214" t="s">
        <v>4553</v>
      </c>
      <c r="F591" s="216">
        <v>39658</v>
      </c>
      <c r="G591" s="214" t="s">
        <v>5605</v>
      </c>
      <c r="H591" s="214" t="s">
        <v>5160</v>
      </c>
      <c r="I591" s="214" t="s">
        <v>5161</v>
      </c>
      <c r="J591" s="214" t="s">
        <v>5162</v>
      </c>
      <c r="K591" s="214" t="s">
        <v>5589</v>
      </c>
      <c r="L591" s="216">
        <v>39658</v>
      </c>
      <c r="M591" s="217">
        <v>528.44000000000005</v>
      </c>
      <c r="N591" s="217">
        <v>528.44000000000005</v>
      </c>
    </row>
    <row r="592" spans="1:14" ht="23.25" thickBot="1">
      <c r="A592" s="214" t="s">
        <v>5583</v>
      </c>
      <c r="B592" s="214" t="s">
        <v>5584</v>
      </c>
      <c r="C592" s="214" t="s">
        <v>5129</v>
      </c>
      <c r="D592" s="214" t="s">
        <v>5130</v>
      </c>
      <c r="E592" s="214" t="s">
        <v>4553</v>
      </c>
      <c r="F592" s="216">
        <v>39658</v>
      </c>
      <c r="G592" s="214" t="s">
        <v>5605</v>
      </c>
      <c r="H592" s="214" t="s">
        <v>5163</v>
      </c>
      <c r="I592" s="214" t="s">
        <v>5164</v>
      </c>
      <c r="J592" s="214" t="s">
        <v>5165</v>
      </c>
      <c r="K592" s="214" t="s">
        <v>5589</v>
      </c>
      <c r="L592" s="216">
        <v>39658</v>
      </c>
      <c r="M592" s="217">
        <v>213.54</v>
      </c>
      <c r="N592" s="217">
        <v>213.54</v>
      </c>
    </row>
    <row r="593" spans="1:14" ht="23.25" thickBot="1">
      <c r="A593" s="214" t="s">
        <v>5583</v>
      </c>
      <c r="B593" s="214" t="s">
        <v>5584</v>
      </c>
      <c r="C593" s="214" t="s">
        <v>5129</v>
      </c>
      <c r="D593" s="214" t="s">
        <v>5130</v>
      </c>
      <c r="E593" s="214" t="s">
        <v>4553</v>
      </c>
      <c r="F593" s="216">
        <v>39658</v>
      </c>
      <c r="G593" s="214" t="s">
        <v>5605</v>
      </c>
      <c r="H593" s="214" t="s">
        <v>5166</v>
      </c>
      <c r="I593" s="214" t="s">
        <v>5167</v>
      </c>
      <c r="J593" s="214" t="s">
        <v>5168</v>
      </c>
      <c r="K593" s="214" t="s">
        <v>5589</v>
      </c>
      <c r="L593" s="216">
        <v>39658</v>
      </c>
      <c r="M593" s="217">
        <v>503.34</v>
      </c>
      <c r="N593" s="217">
        <v>503.34</v>
      </c>
    </row>
    <row r="594" spans="1:14" ht="23.25" thickBot="1">
      <c r="A594" s="214" t="s">
        <v>5583</v>
      </c>
      <c r="B594" s="214" t="s">
        <v>5584</v>
      </c>
      <c r="C594" s="214" t="s">
        <v>5129</v>
      </c>
      <c r="D594" s="214" t="s">
        <v>5130</v>
      </c>
      <c r="E594" s="214" t="s">
        <v>4553</v>
      </c>
      <c r="F594" s="216">
        <v>39682</v>
      </c>
      <c r="G594" s="214" t="s">
        <v>5605</v>
      </c>
      <c r="H594" s="214" t="s">
        <v>5169</v>
      </c>
      <c r="I594" s="214" t="s">
        <v>5170</v>
      </c>
      <c r="J594" s="214" t="s">
        <v>5171</v>
      </c>
      <c r="K594" s="214" t="s">
        <v>5589</v>
      </c>
      <c r="L594" s="216">
        <v>39682</v>
      </c>
      <c r="M594" s="217">
        <v>475.97</v>
      </c>
      <c r="N594" s="217">
        <v>475.97</v>
      </c>
    </row>
    <row r="595" spans="1:14" ht="13.5" thickBot="1">
      <c r="A595" s="214" t="s">
        <v>5583</v>
      </c>
      <c r="B595" s="214" t="s">
        <v>5584</v>
      </c>
      <c r="C595" s="214" t="s">
        <v>5129</v>
      </c>
      <c r="D595" s="214" t="s">
        <v>5130</v>
      </c>
      <c r="E595" s="214" t="s">
        <v>4553</v>
      </c>
      <c r="F595" s="216">
        <v>39715</v>
      </c>
      <c r="G595" s="214" t="s">
        <v>5605</v>
      </c>
      <c r="H595" s="214" t="s">
        <v>5172</v>
      </c>
      <c r="I595" s="214" t="s">
        <v>5173</v>
      </c>
      <c r="J595" s="214" t="s">
        <v>5174</v>
      </c>
      <c r="K595" s="214" t="s">
        <v>5589</v>
      </c>
      <c r="L595" s="216">
        <v>39715</v>
      </c>
      <c r="M595" s="217">
        <v>421.35</v>
      </c>
      <c r="N595" s="217">
        <v>421.35</v>
      </c>
    </row>
    <row r="596" spans="1:14" ht="23.25" thickBot="1">
      <c r="A596" s="214" t="s">
        <v>5583</v>
      </c>
      <c r="B596" s="214" t="s">
        <v>5584</v>
      </c>
      <c r="C596" s="214" t="s">
        <v>5129</v>
      </c>
      <c r="D596" s="214" t="s">
        <v>5130</v>
      </c>
      <c r="E596" s="214" t="s">
        <v>4553</v>
      </c>
      <c r="F596" s="216">
        <v>39757</v>
      </c>
      <c r="G596" s="214" t="s">
        <v>5605</v>
      </c>
      <c r="H596" s="214" t="s">
        <v>5175</v>
      </c>
      <c r="I596" s="214" t="s">
        <v>5176</v>
      </c>
      <c r="J596" s="214" t="s">
        <v>5177</v>
      </c>
      <c r="K596" s="214" t="s">
        <v>5589</v>
      </c>
      <c r="L596" s="216">
        <v>39757</v>
      </c>
      <c r="M596" s="217">
        <v>468.76</v>
      </c>
      <c r="N596" s="217">
        <v>468.76</v>
      </c>
    </row>
    <row r="597" spans="1:14" ht="23.25" thickBot="1">
      <c r="A597" s="214" t="s">
        <v>5583</v>
      </c>
      <c r="B597" s="214" t="s">
        <v>5584</v>
      </c>
      <c r="C597" s="214" t="s">
        <v>5129</v>
      </c>
      <c r="D597" s="214" t="s">
        <v>5130</v>
      </c>
      <c r="E597" s="214" t="s">
        <v>4553</v>
      </c>
      <c r="F597" s="216">
        <v>39757</v>
      </c>
      <c r="G597" s="214" t="s">
        <v>5605</v>
      </c>
      <c r="H597" s="214" t="s">
        <v>5178</v>
      </c>
      <c r="I597" s="214" t="s">
        <v>5179</v>
      </c>
      <c r="J597" s="214" t="s">
        <v>5180</v>
      </c>
      <c r="K597" s="214" t="s">
        <v>5589</v>
      </c>
      <c r="L597" s="216">
        <v>39757</v>
      </c>
      <c r="M597" s="217">
        <v>317.27999999999997</v>
      </c>
      <c r="N597" s="217">
        <v>317.27999999999997</v>
      </c>
    </row>
    <row r="598" spans="1:14" ht="23.25" thickBot="1">
      <c r="A598" s="214" t="s">
        <v>5583</v>
      </c>
      <c r="B598" s="214" t="s">
        <v>5584</v>
      </c>
      <c r="C598" s="214" t="s">
        <v>5129</v>
      </c>
      <c r="D598" s="214" t="s">
        <v>5130</v>
      </c>
      <c r="E598" s="214" t="s">
        <v>4553</v>
      </c>
      <c r="F598" s="216">
        <v>39794</v>
      </c>
      <c r="G598" s="214" t="s">
        <v>5605</v>
      </c>
      <c r="H598" s="214" t="s">
        <v>5181</v>
      </c>
      <c r="I598" s="214" t="s">
        <v>5182</v>
      </c>
      <c r="J598" s="214" t="s">
        <v>5183</v>
      </c>
      <c r="K598" s="214" t="s">
        <v>5184</v>
      </c>
      <c r="L598" s="216">
        <v>39794</v>
      </c>
      <c r="M598" s="217">
        <v>302.18</v>
      </c>
      <c r="N598" s="217">
        <v>377.73</v>
      </c>
    </row>
    <row r="599" spans="1:14" ht="23.25" thickBot="1">
      <c r="A599" s="214" t="s">
        <v>5583</v>
      </c>
      <c r="B599" s="214" t="s">
        <v>5584</v>
      </c>
      <c r="C599" s="214" t="s">
        <v>5129</v>
      </c>
      <c r="D599" s="214" t="s">
        <v>5130</v>
      </c>
      <c r="E599" s="214" t="s">
        <v>4553</v>
      </c>
      <c r="F599" s="216">
        <v>39801</v>
      </c>
      <c r="G599" s="214" t="s">
        <v>5605</v>
      </c>
      <c r="H599" s="214" t="s">
        <v>5185</v>
      </c>
      <c r="I599" s="214" t="s">
        <v>5186</v>
      </c>
      <c r="J599" s="214" t="s">
        <v>5187</v>
      </c>
      <c r="K599" s="214" t="s">
        <v>5188</v>
      </c>
      <c r="L599" s="216">
        <v>39801</v>
      </c>
      <c r="M599" s="217">
        <v>227.03</v>
      </c>
      <c r="N599" s="217">
        <v>283.79000000000002</v>
      </c>
    </row>
    <row r="600" spans="1:14" ht="23.25" thickBot="1">
      <c r="A600" s="214" t="s">
        <v>5583</v>
      </c>
      <c r="B600" s="214" t="s">
        <v>5584</v>
      </c>
      <c r="C600" s="214" t="s">
        <v>5189</v>
      </c>
      <c r="D600" s="214" t="s">
        <v>5190</v>
      </c>
      <c r="E600" s="214" t="s">
        <v>5778</v>
      </c>
      <c r="F600" s="216">
        <v>39507</v>
      </c>
      <c r="G600" s="214" t="s">
        <v>5605</v>
      </c>
      <c r="H600" s="214" t="s">
        <v>5191</v>
      </c>
      <c r="I600" s="214" t="s">
        <v>5192</v>
      </c>
      <c r="J600" s="214" t="s">
        <v>5193</v>
      </c>
      <c r="K600" s="214" t="s">
        <v>5589</v>
      </c>
      <c r="L600" s="216">
        <v>39507</v>
      </c>
      <c r="M600" s="217">
        <v>965.49</v>
      </c>
      <c r="N600" s="217">
        <v>965.49</v>
      </c>
    </row>
    <row r="601" spans="1:14" ht="23.25" thickBot="1">
      <c r="A601" s="214" t="s">
        <v>5583</v>
      </c>
      <c r="B601" s="214" t="s">
        <v>5584</v>
      </c>
      <c r="C601" s="214" t="s">
        <v>5189</v>
      </c>
      <c r="D601" s="214" t="s">
        <v>5190</v>
      </c>
      <c r="E601" s="214" t="s">
        <v>4553</v>
      </c>
      <c r="F601" s="216">
        <v>39490</v>
      </c>
      <c r="G601" s="214" t="s">
        <v>5605</v>
      </c>
      <c r="H601" s="214" t="s">
        <v>5194</v>
      </c>
      <c r="I601" s="214" t="s">
        <v>5195</v>
      </c>
      <c r="J601" s="214" t="s">
        <v>5196</v>
      </c>
      <c r="K601" s="214" t="s">
        <v>5589</v>
      </c>
      <c r="L601" s="216">
        <v>39490</v>
      </c>
      <c r="M601" s="217">
        <v>237.95</v>
      </c>
      <c r="N601" s="217">
        <v>237.95</v>
      </c>
    </row>
    <row r="602" spans="1:14" ht="23.25" thickBot="1">
      <c r="A602" s="214" t="s">
        <v>5583</v>
      </c>
      <c r="B602" s="214" t="s">
        <v>5584</v>
      </c>
      <c r="C602" s="214" t="s">
        <v>5189</v>
      </c>
      <c r="D602" s="214" t="s">
        <v>5190</v>
      </c>
      <c r="E602" s="214" t="s">
        <v>4553</v>
      </c>
      <c r="F602" s="216">
        <v>39490</v>
      </c>
      <c r="G602" s="214" t="s">
        <v>5605</v>
      </c>
      <c r="H602" s="214" t="s">
        <v>5197</v>
      </c>
      <c r="I602" s="214" t="s">
        <v>5195</v>
      </c>
      <c r="J602" s="214" t="s">
        <v>5198</v>
      </c>
      <c r="K602" s="214" t="s">
        <v>5589</v>
      </c>
      <c r="L602" s="216">
        <v>39490</v>
      </c>
      <c r="M602" s="217">
        <v>190.1</v>
      </c>
      <c r="N602" s="217">
        <v>190.1</v>
      </c>
    </row>
    <row r="603" spans="1:14" ht="23.25" thickBot="1">
      <c r="A603" s="214" t="s">
        <v>5583</v>
      </c>
      <c r="B603" s="214" t="s">
        <v>5584</v>
      </c>
      <c r="C603" s="214" t="s">
        <v>5189</v>
      </c>
      <c r="D603" s="214" t="s">
        <v>5190</v>
      </c>
      <c r="E603" s="214" t="s">
        <v>4553</v>
      </c>
      <c r="F603" s="216">
        <v>39490</v>
      </c>
      <c r="G603" s="214" t="s">
        <v>5605</v>
      </c>
      <c r="H603" s="214" t="s">
        <v>5199</v>
      </c>
      <c r="I603" s="214" t="s">
        <v>5195</v>
      </c>
      <c r="J603" s="214" t="s">
        <v>5200</v>
      </c>
      <c r="K603" s="214" t="s">
        <v>5589</v>
      </c>
      <c r="L603" s="216">
        <v>39490</v>
      </c>
      <c r="M603" s="217">
        <v>227.37</v>
      </c>
      <c r="N603" s="217">
        <v>227.37</v>
      </c>
    </row>
    <row r="604" spans="1:14" ht="23.25" thickBot="1">
      <c r="A604" s="214" t="s">
        <v>5583</v>
      </c>
      <c r="B604" s="214" t="s">
        <v>5584</v>
      </c>
      <c r="C604" s="214" t="s">
        <v>5189</v>
      </c>
      <c r="D604" s="214" t="s">
        <v>5190</v>
      </c>
      <c r="E604" s="214" t="s">
        <v>4553</v>
      </c>
      <c r="F604" s="216">
        <v>39490</v>
      </c>
      <c r="G604" s="214" t="s">
        <v>5605</v>
      </c>
      <c r="H604" s="214" t="s">
        <v>5201</v>
      </c>
      <c r="I604" s="214" t="s">
        <v>5202</v>
      </c>
      <c r="J604" s="214" t="s">
        <v>5203</v>
      </c>
      <c r="K604" s="214" t="s">
        <v>5589</v>
      </c>
      <c r="L604" s="216">
        <v>39490</v>
      </c>
      <c r="M604" s="217">
        <v>241.97</v>
      </c>
      <c r="N604" s="217">
        <v>241.97</v>
      </c>
    </row>
    <row r="605" spans="1:14" ht="23.25" thickBot="1">
      <c r="A605" s="214" t="s">
        <v>5583</v>
      </c>
      <c r="B605" s="214" t="s">
        <v>5584</v>
      </c>
      <c r="C605" s="214" t="s">
        <v>5189</v>
      </c>
      <c r="D605" s="214" t="s">
        <v>5190</v>
      </c>
      <c r="E605" s="214" t="s">
        <v>4553</v>
      </c>
      <c r="F605" s="216">
        <v>39507</v>
      </c>
      <c r="G605" s="214" t="s">
        <v>5605</v>
      </c>
      <c r="H605" s="214" t="s">
        <v>5204</v>
      </c>
      <c r="I605" s="214" t="s">
        <v>5192</v>
      </c>
      <c r="J605" s="214" t="s">
        <v>5205</v>
      </c>
      <c r="K605" s="214" t="s">
        <v>5589</v>
      </c>
      <c r="L605" s="216">
        <v>39507</v>
      </c>
      <c r="M605" s="217">
        <v>1237.07</v>
      </c>
      <c r="N605" s="217">
        <v>1237.07</v>
      </c>
    </row>
    <row r="606" spans="1:14" ht="23.25" thickBot="1">
      <c r="A606" s="214" t="s">
        <v>5583</v>
      </c>
      <c r="B606" s="214" t="s">
        <v>5584</v>
      </c>
      <c r="C606" s="214" t="s">
        <v>5206</v>
      </c>
      <c r="D606" s="214" t="s">
        <v>5207</v>
      </c>
      <c r="E606" s="214" t="s">
        <v>5208</v>
      </c>
      <c r="F606" s="216">
        <v>39779</v>
      </c>
      <c r="G606" s="214" t="s">
        <v>5625</v>
      </c>
      <c r="H606" s="214" t="s">
        <v>5209</v>
      </c>
      <c r="I606" s="214" t="s">
        <v>5210</v>
      </c>
      <c r="J606" s="214" t="s">
        <v>5589</v>
      </c>
      <c r="K606" s="214" t="s">
        <v>5211</v>
      </c>
      <c r="L606" s="216">
        <v>39779</v>
      </c>
      <c r="M606" s="217">
        <v>82.2</v>
      </c>
      <c r="N606" s="217">
        <v>102.75</v>
      </c>
    </row>
    <row r="607" spans="1:14" ht="23.25" thickBot="1">
      <c r="A607" s="214" t="s">
        <v>5583</v>
      </c>
      <c r="B607" s="214" t="s">
        <v>5584</v>
      </c>
      <c r="C607" s="214" t="s">
        <v>5206</v>
      </c>
      <c r="D607" s="214" t="s">
        <v>5207</v>
      </c>
      <c r="E607" s="214" t="s">
        <v>5778</v>
      </c>
      <c r="F607" s="216">
        <v>39491</v>
      </c>
      <c r="G607" s="214" t="s">
        <v>5605</v>
      </c>
      <c r="H607" s="214" t="s">
        <v>5212</v>
      </c>
      <c r="I607" s="214" t="s">
        <v>5195</v>
      </c>
      <c r="J607" s="214" t="s">
        <v>5213</v>
      </c>
      <c r="K607" s="214" t="s">
        <v>5589</v>
      </c>
      <c r="L607" s="216">
        <v>39491</v>
      </c>
      <c r="M607" s="217">
        <v>225.4</v>
      </c>
      <c r="N607" s="217">
        <v>225.4</v>
      </c>
    </row>
    <row r="608" spans="1:14" ht="23.25" thickBot="1">
      <c r="A608" s="214" t="s">
        <v>5583</v>
      </c>
      <c r="B608" s="214" t="s">
        <v>5584</v>
      </c>
      <c r="C608" s="214" t="s">
        <v>5206</v>
      </c>
      <c r="D608" s="214" t="s">
        <v>5207</v>
      </c>
      <c r="E608" s="214" t="s">
        <v>5778</v>
      </c>
      <c r="F608" s="216">
        <v>39491</v>
      </c>
      <c r="G608" s="214" t="s">
        <v>5605</v>
      </c>
      <c r="H608" s="214" t="s">
        <v>5214</v>
      </c>
      <c r="I608" s="214" t="s">
        <v>5195</v>
      </c>
      <c r="J608" s="214" t="s">
        <v>5215</v>
      </c>
      <c r="K608" s="214" t="s">
        <v>5589</v>
      </c>
      <c r="L608" s="216">
        <v>39491</v>
      </c>
      <c r="M608" s="217">
        <v>505.53</v>
      </c>
      <c r="N608" s="217">
        <v>505.53</v>
      </c>
    </row>
    <row r="609" spans="1:14" ht="23.25" thickBot="1">
      <c r="A609" s="214" t="s">
        <v>5583</v>
      </c>
      <c r="B609" s="214" t="s">
        <v>5584</v>
      </c>
      <c r="C609" s="214" t="s">
        <v>5206</v>
      </c>
      <c r="D609" s="214" t="s">
        <v>5207</v>
      </c>
      <c r="E609" s="214" t="s">
        <v>5778</v>
      </c>
      <c r="F609" s="216">
        <v>39544</v>
      </c>
      <c r="G609" s="214" t="s">
        <v>5605</v>
      </c>
      <c r="H609" s="214" t="s">
        <v>5216</v>
      </c>
      <c r="I609" s="214" t="s">
        <v>5195</v>
      </c>
      <c r="J609" s="214" t="s">
        <v>5217</v>
      </c>
      <c r="K609" s="214" t="s">
        <v>5589</v>
      </c>
      <c r="L609" s="216">
        <v>39544</v>
      </c>
      <c r="M609" s="217">
        <v>253.69</v>
      </c>
      <c r="N609" s="217">
        <v>253.69</v>
      </c>
    </row>
    <row r="610" spans="1:14" ht="23.25" thickBot="1">
      <c r="A610" s="214" t="s">
        <v>5583</v>
      </c>
      <c r="B610" s="214" t="s">
        <v>5584</v>
      </c>
      <c r="C610" s="214" t="s">
        <v>5206</v>
      </c>
      <c r="D610" s="214" t="s">
        <v>5207</v>
      </c>
      <c r="E610" s="214" t="s">
        <v>5778</v>
      </c>
      <c r="F610" s="216">
        <v>39567</v>
      </c>
      <c r="G610" s="214" t="s">
        <v>5605</v>
      </c>
      <c r="H610" s="214" t="s">
        <v>5218</v>
      </c>
      <c r="I610" s="214" t="s">
        <v>5195</v>
      </c>
      <c r="J610" s="214" t="s">
        <v>5219</v>
      </c>
      <c r="K610" s="214" t="s">
        <v>5589</v>
      </c>
      <c r="L610" s="216">
        <v>39567</v>
      </c>
      <c r="M610" s="217">
        <v>1015.19</v>
      </c>
      <c r="N610" s="217">
        <v>1015.19</v>
      </c>
    </row>
    <row r="611" spans="1:14" ht="23.25" thickBot="1">
      <c r="A611" s="214" t="s">
        <v>5583</v>
      </c>
      <c r="B611" s="214" t="s">
        <v>5584</v>
      </c>
      <c r="C611" s="214" t="s">
        <v>5206</v>
      </c>
      <c r="D611" s="214" t="s">
        <v>5207</v>
      </c>
      <c r="E611" s="214" t="s">
        <v>5778</v>
      </c>
      <c r="F611" s="216">
        <v>39605</v>
      </c>
      <c r="G611" s="214" t="s">
        <v>5605</v>
      </c>
      <c r="H611" s="214" t="s">
        <v>5220</v>
      </c>
      <c r="I611" s="214" t="s">
        <v>5195</v>
      </c>
      <c r="J611" s="214" t="s">
        <v>5221</v>
      </c>
      <c r="K611" s="214" t="s">
        <v>5589</v>
      </c>
      <c r="L611" s="216">
        <v>39605</v>
      </c>
      <c r="M611" s="217">
        <v>272.42</v>
      </c>
      <c r="N611" s="217">
        <v>272.42</v>
      </c>
    </row>
    <row r="612" spans="1:14" ht="23.25" thickBot="1">
      <c r="A612" s="214" t="s">
        <v>5583</v>
      </c>
      <c r="B612" s="214" t="s">
        <v>5584</v>
      </c>
      <c r="C612" s="214" t="s">
        <v>5206</v>
      </c>
      <c r="D612" s="214" t="s">
        <v>5207</v>
      </c>
      <c r="E612" s="214" t="s">
        <v>5778</v>
      </c>
      <c r="F612" s="216">
        <v>39631</v>
      </c>
      <c r="G612" s="214" t="s">
        <v>5605</v>
      </c>
      <c r="H612" s="214" t="s">
        <v>5222</v>
      </c>
      <c r="I612" s="214" t="s">
        <v>5195</v>
      </c>
      <c r="J612" s="214" t="s">
        <v>5223</v>
      </c>
      <c r="K612" s="214" t="s">
        <v>5589</v>
      </c>
      <c r="L612" s="216">
        <v>39631</v>
      </c>
      <c r="M612" s="217">
        <v>1083.29</v>
      </c>
      <c r="N612" s="217">
        <v>1083.29</v>
      </c>
    </row>
    <row r="613" spans="1:14" ht="23.25" thickBot="1">
      <c r="A613" s="214" t="s">
        <v>5583</v>
      </c>
      <c r="B613" s="214" t="s">
        <v>5584</v>
      </c>
      <c r="C613" s="214" t="s">
        <v>5206</v>
      </c>
      <c r="D613" s="214" t="s">
        <v>5207</v>
      </c>
      <c r="E613" s="214" t="s">
        <v>5778</v>
      </c>
      <c r="F613" s="216">
        <v>39666</v>
      </c>
      <c r="G613" s="214" t="s">
        <v>5605</v>
      </c>
      <c r="H613" s="214" t="s">
        <v>5224</v>
      </c>
      <c r="I613" s="214" t="s">
        <v>5225</v>
      </c>
      <c r="J613" s="214" t="s">
        <v>5226</v>
      </c>
      <c r="K613" s="214" t="s">
        <v>5589</v>
      </c>
      <c r="L613" s="216">
        <v>39666</v>
      </c>
      <c r="M613" s="217">
        <v>269.91000000000003</v>
      </c>
      <c r="N613" s="217">
        <v>269.91000000000003</v>
      </c>
    </row>
    <row r="614" spans="1:14" ht="23.25" thickBot="1">
      <c r="A614" s="214" t="s">
        <v>5583</v>
      </c>
      <c r="B614" s="214" t="s">
        <v>5584</v>
      </c>
      <c r="C614" s="214" t="s">
        <v>5206</v>
      </c>
      <c r="D614" s="214" t="s">
        <v>5207</v>
      </c>
      <c r="E614" s="214" t="s">
        <v>5778</v>
      </c>
      <c r="F614" s="216">
        <v>39666</v>
      </c>
      <c r="G614" s="214" t="s">
        <v>5605</v>
      </c>
      <c r="H614" s="214" t="s">
        <v>5227</v>
      </c>
      <c r="I614" s="214" t="s">
        <v>5228</v>
      </c>
      <c r="J614" s="214" t="s">
        <v>5229</v>
      </c>
      <c r="K614" s="214" t="s">
        <v>5589</v>
      </c>
      <c r="L614" s="216">
        <v>39666</v>
      </c>
      <c r="M614" s="217">
        <v>260.72000000000003</v>
      </c>
      <c r="N614" s="217">
        <v>260.72000000000003</v>
      </c>
    </row>
    <row r="615" spans="1:14" ht="23.25" thickBot="1">
      <c r="A615" s="214" t="s">
        <v>5583</v>
      </c>
      <c r="B615" s="214" t="s">
        <v>5584</v>
      </c>
      <c r="C615" s="214" t="s">
        <v>5206</v>
      </c>
      <c r="D615" s="214" t="s">
        <v>5207</v>
      </c>
      <c r="E615" s="214" t="s">
        <v>5778</v>
      </c>
      <c r="F615" s="216">
        <v>39666</v>
      </c>
      <c r="G615" s="214" t="s">
        <v>5605</v>
      </c>
      <c r="H615" s="214" t="s">
        <v>5230</v>
      </c>
      <c r="I615" s="214" t="s">
        <v>5231</v>
      </c>
      <c r="J615" s="214" t="s">
        <v>5232</v>
      </c>
      <c r="K615" s="214" t="s">
        <v>5589</v>
      </c>
      <c r="L615" s="216">
        <v>39666</v>
      </c>
      <c r="M615" s="217">
        <v>275.02</v>
      </c>
      <c r="N615" s="217">
        <v>275.02</v>
      </c>
    </row>
    <row r="616" spans="1:14" ht="23.25" thickBot="1">
      <c r="A616" s="214" t="s">
        <v>5583</v>
      </c>
      <c r="B616" s="214" t="s">
        <v>5584</v>
      </c>
      <c r="C616" s="214" t="s">
        <v>5206</v>
      </c>
      <c r="D616" s="214" t="s">
        <v>5207</v>
      </c>
      <c r="E616" s="214" t="s">
        <v>5778</v>
      </c>
      <c r="F616" s="216">
        <v>39688</v>
      </c>
      <c r="G616" s="214" t="s">
        <v>5605</v>
      </c>
      <c r="H616" s="214" t="s">
        <v>5233</v>
      </c>
      <c r="I616" s="214" t="s">
        <v>5234</v>
      </c>
      <c r="J616" s="214" t="s">
        <v>5235</v>
      </c>
      <c r="K616" s="214" t="s">
        <v>5589</v>
      </c>
      <c r="L616" s="216">
        <v>39688</v>
      </c>
      <c r="M616" s="217">
        <v>505.74</v>
      </c>
      <c r="N616" s="217">
        <v>505.74</v>
      </c>
    </row>
    <row r="617" spans="1:14" ht="23.25" thickBot="1">
      <c r="A617" s="214" t="s">
        <v>5583</v>
      </c>
      <c r="B617" s="214" t="s">
        <v>5584</v>
      </c>
      <c r="C617" s="214" t="s">
        <v>5206</v>
      </c>
      <c r="D617" s="214" t="s">
        <v>5207</v>
      </c>
      <c r="E617" s="214" t="s">
        <v>5778</v>
      </c>
      <c r="F617" s="216">
        <v>39722</v>
      </c>
      <c r="G617" s="214" t="s">
        <v>5605</v>
      </c>
      <c r="H617" s="214" t="s">
        <v>5236</v>
      </c>
      <c r="I617" s="214" t="s">
        <v>5195</v>
      </c>
      <c r="J617" s="214" t="s">
        <v>5237</v>
      </c>
      <c r="K617" s="214" t="s">
        <v>5589</v>
      </c>
      <c r="L617" s="216">
        <v>39722</v>
      </c>
      <c r="M617" s="217">
        <v>773.84</v>
      </c>
      <c r="N617" s="217">
        <v>773.84</v>
      </c>
    </row>
    <row r="618" spans="1:14" ht="23.25" thickBot="1">
      <c r="A618" s="214" t="s">
        <v>5583</v>
      </c>
      <c r="B618" s="214" t="s">
        <v>5584</v>
      </c>
      <c r="C618" s="214" t="s">
        <v>5206</v>
      </c>
      <c r="D618" s="214" t="s">
        <v>5207</v>
      </c>
      <c r="E618" s="214" t="s">
        <v>5778</v>
      </c>
      <c r="F618" s="216">
        <v>39755</v>
      </c>
      <c r="G618" s="214" t="s">
        <v>5605</v>
      </c>
      <c r="H618" s="214" t="s">
        <v>5238</v>
      </c>
      <c r="I618" s="214" t="s">
        <v>5195</v>
      </c>
      <c r="J618" s="214" t="s">
        <v>5239</v>
      </c>
      <c r="K618" s="214" t="s">
        <v>5589</v>
      </c>
      <c r="L618" s="216">
        <v>39755</v>
      </c>
      <c r="M618" s="217">
        <v>745.86</v>
      </c>
      <c r="N618" s="217">
        <v>745.86</v>
      </c>
    </row>
    <row r="619" spans="1:14" ht="23.25" thickBot="1">
      <c r="A619" s="214" t="s">
        <v>5583</v>
      </c>
      <c r="B619" s="214" t="s">
        <v>5584</v>
      </c>
      <c r="C619" s="214" t="s">
        <v>5206</v>
      </c>
      <c r="D619" s="214" t="s">
        <v>5207</v>
      </c>
      <c r="E619" s="214" t="s">
        <v>5778</v>
      </c>
      <c r="F619" s="216">
        <v>39798</v>
      </c>
      <c r="G619" s="214" t="s">
        <v>5605</v>
      </c>
      <c r="H619" s="214" t="s">
        <v>5240</v>
      </c>
      <c r="I619" s="214" t="s">
        <v>5195</v>
      </c>
      <c r="J619" s="214" t="s">
        <v>5241</v>
      </c>
      <c r="K619" s="214" t="s">
        <v>5242</v>
      </c>
      <c r="L619" s="216">
        <v>39798</v>
      </c>
      <c r="M619" s="217">
        <v>461.74</v>
      </c>
      <c r="N619" s="217">
        <v>577.17999999999995</v>
      </c>
    </row>
    <row r="620" spans="1:14" ht="23.25" thickBot="1">
      <c r="A620" s="214" t="s">
        <v>5583</v>
      </c>
      <c r="B620" s="214" t="s">
        <v>5584</v>
      </c>
      <c r="C620" s="214" t="s">
        <v>5206</v>
      </c>
      <c r="D620" s="214" t="s">
        <v>5207</v>
      </c>
      <c r="E620" s="214" t="s">
        <v>5778</v>
      </c>
      <c r="F620" s="216">
        <v>39811</v>
      </c>
      <c r="G620" s="214" t="s">
        <v>5605</v>
      </c>
      <c r="H620" s="214" t="s">
        <v>5243</v>
      </c>
      <c r="I620" s="214" t="s">
        <v>5244</v>
      </c>
      <c r="J620" s="214" t="s">
        <v>5245</v>
      </c>
      <c r="K620" s="214" t="s">
        <v>5246</v>
      </c>
      <c r="L620" s="216">
        <v>39811</v>
      </c>
      <c r="M620" s="217">
        <v>398.83</v>
      </c>
      <c r="N620" s="217">
        <v>498.54</v>
      </c>
    </row>
    <row r="621" spans="1:14" ht="23.25" thickBot="1">
      <c r="A621" s="214" t="s">
        <v>5583</v>
      </c>
      <c r="B621" s="214" t="s">
        <v>5584</v>
      </c>
      <c r="C621" s="214" t="s">
        <v>5206</v>
      </c>
      <c r="D621" s="214" t="s">
        <v>5207</v>
      </c>
      <c r="E621" s="214" t="s">
        <v>4553</v>
      </c>
      <c r="F621" s="216">
        <v>39544</v>
      </c>
      <c r="G621" s="214" t="s">
        <v>5605</v>
      </c>
      <c r="H621" s="214" t="s">
        <v>5247</v>
      </c>
      <c r="I621" s="214" t="s">
        <v>5248</v>
      </c>
      <c r="J621" s="214" t="s">
        <v>3162</v>
      </c>
      <c r="K621" s="214" t="s">
        <v>5589</v>
      </c>
      <c r="L621" s="216">
        <v>39544</v>
      </c>
      <c r="M621" s="217">
        <v>605.14</v>
      </c>
      <c r="N621" s="217">
        <v>605.14</v>
      </c>
    </row>
    <row r="622" spans="1:14" ht="23.25" thickBot="1">
      <c r="A622" s="214" t="s">
        <v>5583</v>
      </c>
      <c r="B622" s="214" t="s">
        <v>5584</v>
      </c>
      <c r="C622" s="214" t="s">
        <v>5206</v>
      </c>
      <c r="D622" s="214" t="s">
        <v>5207</v>
      </c>
      <c r="E622" s="214" t="s">
        <v>4553</v>
      </c>
      <c r="F622" s="216">
        <v>39567</v>
      </c>
      <c r="G622" s="214" t="s">
        <v>5605</v>
      </c>
      <c r="H622" s="214" t="s">
        <v>3163</v>
      </c>
      <c r="I622" s="214" t="s">
        <v>5195</v>
      </c>
      <c r="J622" s="214" t="s">
        <v>3164</v>
      </c>
      <c r="K622" s="214" t="s">
        <v>5589</v>
      </c>
      <c r="L622" s="216">
        <v>39567</v>
      </c>
      <c r="M622" s="217">
        <v>762.07</v>
      </c>
      <c r="N622" s="217">
        <v>762.07</v>
      </c>
    </row>
    <row r="623" spans="1:14" ht="23.25" thickBot="1">
      <c r="A623" s="214" t="s">
        <v>5583</v>
      </c>
      <c r="B623" s="214" t="s">
        <v>5584</v>
      </c>
      <c r="C623" s="214" t="s">
        <v>5206</v>
      </c>
      <c r="D623" s="214" t="s">
        <v>5207</v>
      </c>
      <c r="E623" s="214" t="s">
        <v>4553</v>
      </c>
      <c r="F623" s="216">
        <v>39605</v>
      </c>
      <c r="G623" s="214" t="s">
        <v>5605</v>
      </c>
      <c r="H623" s="214" t="s">
        <v>3165</v>
      </c>
      <c r="I623" s="214" t="s">
        <v>5195</v>
      </c>
      <c r="J623" s="214" t="s">
        <v>3166</v>
      </c>
      <c r="K623" s="214" t="s">
        <v>5589</v>
      </c>
      <c r="L623" s="216">
        <v>39605</v>
      </c>
      <c r="M623" s="217">
        <v>1377.71</v>
      </c>
      <c r="N623" s="217">
        <v>1377.71</v>
      </c>
    </row>
    <row r="624" spans="1:14" ht="23.25" thickBot="1">
      <c r="A624" s="214" t="s">
        <v>5583</v>
      </c>
      <c r="B624" s="214" t="s">
        <v>5584</v>
      </c>
      <c r="C624" s="214" t="s">
        <v>5206</v>
      </c>
      <c r="D624" s="214" t="s">
        <v>5207</v>
      </c>
      <c r="E624" s="214" t="s">
        <v>4553</v>
      </c>
      <c r="F624" s="216">
        <v>39625</v>
      </c>
      <c r="G624" s="214" t="s">
        <v>5605</v>
      </c>
      <c r="H624" s="214" t="s">
        <v>3167</v>
      </c>
      <c r="I624" s="214" t="s">
        <v>3168</v>
      </c>
      <c r="J624" s="214" t="s">
        <v>3169</v>
      </c>
      <c r="K624" s="214" t="s">
        <v>5589</v>
      </c>
      <c r="L624" s="216">
        <v>39625</v>
      </c>
      <c r="M624" s="217">
        <v>812.24</v>
      </c>
      <c r="N624" s="217">
        <v>812.24</v>
      </c>
    </row>
    <row r="625" spans="1:14" ht="23.25" thickBot="1">
      <c r="A625" s="214" t="s">
        <v>5583</v>
      </c>
      <c r="B625" s="214" t="s">
        <v>5584</v>
      </c>
      <c r="C625" s="214" t="s">
        <v>5206</v>
      </c>
      <c r="D625" s="214" t="s">
        <v>5207</v>
      </c>
      <c r="E625" s="214" t="s">
        <v>4553</v>
      </c>
      <c r="F625" s="216">
        <v>39666</v>
      </c>
      <c r="G625" s="214" t="s">
        <v>5605</v>
      </c>
      <c r="H625" s="214" t="s">
        <v>3170</v>
      </c>
      <c r="I625" s="214" t="s">
        <v>3171</v>
      </c>
      <c r="J625" s="214" t="s">
        <v>3172</v>
      </c>
      <c r="K625" s="214" t="s">
        <v>5589</v>
      </c>
      <c r="L625" s="216">
        <v>39666</v>
      </c>
      <c r="M625" s="217">
        <v>1585.68</v>
      </c>
      <c r="N625" s="217">
        <v>1585.68</v>
      </c>
    </row>
    <row r="626" spans="1:14" ht="23.25" thickBot="1">
      <c r="A626" s="214" t="s">
        <v>5583</v>
      </c>
      <c r="B626" s="214" t="s">
        <v>5584</v>
      </c>
      <c r="C626" s="214" t="s">
        <v>5206</v>
      </c>
      <c r="D626" s="214" t="s">
        <v>5207</v>
      </c>
      <c r="E626" s="214" t="s">
        <v>4553</v>
      </c>
      <c r="F626" s="216">
        <v>39688</v>
      </c>
      <c r="G626" s="214" t="s">
        <v>5605</v>
      </c>
      <c r="H626" s="214" t="s">
        <v>3173</v>
      </c>
      <c r="I626" s="214" t="s">
        <v>3174</v>
      </c>
      <c r="J626" s="214" t="s">
        <v>3175</v>
      </c>
      <c r="K626" s="214" t="s">
        <v>5589</v>
      </c>
      <c r="L626" s="216">
        <v>39688</v>
      </c>
      <c r="M626" s="217">
        <v>264.68</v>
      </c>
      <c r="N626" s="217">
        <v>264.68</v>
      </c>
    </row>
    <row r="627" spans="1:14" ht="23.25" thickBot="1">
      <c r="A627" s="214" t="s">
        <v>5583</v>
      </c>
      <c r="B627" s="214" t="s">
        <v>5584</v>
      </c>
      <c r="C627" s="214" t="s">
        <v>5206</v>
      </c>
      <c r="D627" s="214" t="s">
        <v>5207</v>
      </c>
      <c r="E627" s="214" t="s">
        <v>4553</v>
      </c>
      <c r="F627" s="216">
        <v>39722</v>
      </c>
      <c r="G627" s="214" t="s">
        <v>5605</v>
      </c>
      <c r="H627" s="214" t="s">
        <v>3176</v>
      </c>
      <c r="I627" s="214" t="s">
        <v>3177</v>
      </c>
      <c r="J627" s="214" t="s">
        <v>3178</v>
      </c>
      <c r="K627" s="214" t="s">
        <v>5589</v>
      </c>
      <c r="L627" s="216">
        <v>39722</v>
      </c>
      <c r="M627" s="217">
        <v>959.39</v>
      </c>
      <c r="N627" s="217">
        <v>959.39</v>
      </c>
    </row>
    <row r="628" spans="1:14" ht="23.25" thickBot="1">
      <c r="A628" s="214" t="s">
        <v>5583</v>
      </c>
      <c r="B628" s="214" t="s">
        <v>5584</v>
      </c>
      <c r="C628" s="214" t="s">
        <v>5206</v>
      </c>
      <c r="D628" s="214" t="s">
        <v>5207</v>
      </c>
      <c r="E628" s="214" t="s">
        <v>4553</v>
      </c>
      <c r="F628" s="216">
        <v>39750</v>
      </c>
      <c r="G628" s="214" t="s">
        <v>5605</v>
      </c>
      <c r="H628" s="214" t="s">
        <v>3179</v>
      </c>
      <c r="I628" s="214" t="s">
        <v>3180</v>
      </c>
      <c r="J628" s="214" t="s">
        <v>3181</v>
      </c>
      <c r="K628" s="214" t="s">
        <v>5589</v>
      </c>
      <c r="L628" s="216">
        <v>39750</v>
      </c>
      <c r="M628" s="217">
        <v>1174.31</v>
      </c>
      <c r="N628" s="217">
        <v>1174.31</v>
      </c>
    </row>
    <row r="629" spans="1:14" ht="23.25" thickBot="1">
      <c r="A629" s="214" t="s">
        <v>5583</v>
      </c>
      <c r="B629" s="214" t="s">
        <v>5584</v>
      </c>
      <c r="C629" s="214" t="s">
        <v>5206</v>
      </c>
      <c r="D629" s="214" t="s">
        <v>5207</v>
      </c>
      <c r="E629" s="214" t="s">
        <v>4553</v>
      </c>
      <c r="F629" s="216">
        <v>39798</v>
      </c>
      <c r="G629" s="214" t="s">
        <v>5605</v>
      </c>
      <c r="H629" s="214" t="s">
        <v>3182</v>
      </c>
      <c r="I629" s="214" t="s">
        <v>5195</v>
      </c>
      <c r="J629" s="214" t="s">
        <v>3183</v>
      </c>
      <c r="K629" s="214" t="s">
        <v>3184</v>
      </c>
      <c r="L629" s="216">
        <v>39798</v>
      </c>
      <c r="M629" s="217">
        <v>869.81</v>
      </c>
      <c r="N629" s="217">
        <v>1087.26</v>
      </c>
    </row>
    <row r="630" spans="1:14" ht="23.25" thickBot="1">
      <c r="A630" s="214" t="s">
        <v>5583</v>
      </c>
      <c r="B630" s="214" t="s">
        <v>5584</v>
      </c>
      <c r="C630" s="214" t="s">
        <v>3185</v>
      </c>
      <c r="D630" s="214" t="s">
        <v>3186</v>
      </c>
      <c r="E630" s="214" t="s">
        <v>5585</v>
      </c>
      <c r="F630" s="216">
        <v>39658</v>
      </c>
      <c r="G630" s="214" t="s">
        <v>5586</v>
      </c>
      <c r="H630" s="214" t="s">
        <v>3187</v>
      </c>
      <c r="I630" s="214" t="s">
        <v>3188</v>
      </c>
      <c r="J630" s="214" t="s">
        <v>5589</v>
      </c>
      <c r="K630" s="214" t="s">
        <v>5589</v>
      </c>
      <c r="L630" s="216">
        <v>39658</v>
      </c>
      <c r="M630" s="217">
        <v>-13917.22</v>
      </c>
      <c r="N630" s="217">
        <v>-13917.22</v>
      </c>
    </row>
    <row r="631" spans="1:14" ht="23.25" thickBot="1">
      <c r="A631" s="214" t="s">
        <v>5583</v>
      </c>
      <c r="B631" s="214" t="s">
        <v>5584</v>
      </c>
      <c r="C631" s="214" t="s">
        <v>3185</v>
      </c>
      <c r="D631" s="214" t="s">
        <v>3186</v>
      </c>
      <c r="E631" s="214" t="s">
        <v>5585</v>
      </c>
      <c r="F631" s="216">
        <v>39720</v>
      </c>
      <c r="G631" s="214" t="s">
        <v>5586</v>
      </c>
      <c r="H631" s="214" t="s">
        <v>3189</v>
      </c>
      <c r="I631" s="214" t="s">
        <v>3190</v>
      </c>
      <c r="J631" s="214" t="s">
        <v>5589</v>
      </c>
      <c r="K631" s="214" t="s">
        <v>5589</v>
      </c>
      <c r="L631" s="216">
        <v>39720</v>
      </c>
      <c r="M631" s="217">
        <v>-2312.41</v>
      </c>
      <c r="N631" s="217">
        <v>-2312.41</v>
      </c>
    </row>
    <row r="632" spans="1:14" ht="34.5" thickBot="1">
      <c r="A632" s="214" t="s">
        <v>5583</v>
      </c>
      <c r="B632" s="214" t="s">
        <v>5584</v>
      </c>
      <c r="C632" s="214" t="s">
        <v>3185</v>
      </c>
      <c r="D632" s="214" t="s">
        <v>3186</v>
      </c>
      <c r="E632" s="214" t="s">
        <v>3191</v>
      </c>
      <c r="F632" s="216">
        <v>39815</v>
      </c>
      <c r="G632" s="214" t="s">
        <v>5605</v>
      </c>
      <c r="H632" s="214" t="s">
        <v>3192</v>
      </c>
      <c r="I632" s="214" t="s">
        <v>3193</v>
      </c>
      <c r="J632" s="214" t="s">
        <v>3194</v>
      </c>
      <c r="K632" s="214" t="s">
        <v>3195</v>
      </c>
      <c r="L632" s="216">
        <v>39811</v>
      </c>
      <c r="M632" s="217">
        <v>394</v>
      </c>
      <c r="N632" s="217">
        <v>492.5</v>
      </c>
    </row>
    <row r="633" spans="1:14" ht="23.25" thickBot="1">
      <c r="A633" s="214" t="s">
        <v>5583</v>
      </c>
      <c r="B633" s="214" t="s">
        <v>5584</v>
      </c>
      <c r="C633" s="214" t="s">
        <v>3185</v>
      </c>
      <c r="D633" s="214" t="s">
        <v>3186</v>
      </c>
      <c r="E633" s="214" t="s">
        <v>3196</v>
      </c>
      <c r="F633" s="216">
        <v>39598</v>
      </c>
      <c r="G633" s="214" t="s">
        <v>5605</v>
      </c>
      <c r="H633" s="214" t="s">
        <v>3197</v>
      </c>
      <c r="I633" s="214" t="s">
        <v>3198</v>
      </c>
      <c r="J633" s="214" t="s">
        <v>3199</v>
      </c>
      <c r="K633" s="214" t="s">
        <v>5589</v>
      </c>
      <c r="L633" s="216">
        <v>39598</v>
      </c>
      <c r="M633" s="217">
        <v>111</v>
      </c>
      <c r="N633" s="217">
        <v>111</v>
      </c>
    </row>
    <row r="634" spans="1:14" ht="23.25" thickBot="1">
      <c r="A634" s="214" t="s">
        <v>5583</v>
      </c>
      <c r="B634" s="214" t="s">
        <v>5584</v>
      </c>
      <c r="C634" s="214" t="s">
        <v>3185</v>
      </c>
      <c r="D634" s="214" t="s">
        <v>3186</v>
      </c>
      <c r="E634" s="214" t="s">
        <v>3196</v>
      </c>
      <c r="F634" s="216">
        <v>39749</v>
      </c>
      <c r="G634" s="214" t="s">
        <v>5605</v>
      </c>
      <c r="H634" s="214" t="s">
        <v>3200</v>
      </c>
      <c r="I634" s="214" t="s">
        <v>3201</v>
      </c>
      <c r="J634" s="214" t="s">
        <v>3202</v>
      </c>
      <c r="K634" s="214" t="s">
        <v>5589</v>
      </c>
      <c r="L634" s="216">
        <v>39749</v>
      </c>
      <c r="M634" s="217">
        <v>392</v>
      </c>
      <c r="N634" s="217">
        <v>392</v>
      </c>
    </row>
    <row r="635" spans="1:14" ht="23.25" thickBot="1">
      <c r="A635" s="214" t="s">
        <v>5583</v>
      </c>
      <c r="B635" s="214" t="s">
        <v>5584</v>
      </c>
      <c r="C635" s="214" t="s">
        <v>3185</v>
      </c>
      <c r="D635" s="214" t="s">
        <v>3186</v>
      </c>
      <c r="E635" s="214" t="s">
        <v>3203</v>
      </c>
      <c r="F635" s="216">
        <v>39811</v>
      </c>
      <c r="G635" s="214" t="s">
        <v>5605</v>
      </c>
      <c r="H635" s="214" t="s">
        <v>3204</v>
      </c>
      <c r="I635" s="214" t="s">
        <v>3205</v>
      </c>
      <c r="J635" s="214" t="s">
        <v>3206</v>
      </c>
      <c r="K635" s="214" t="s">
        <v>3207</v>
      </c>
      <c r="L635" s="216">
        <v>39811</v>
      </c>
      <c r="M635" s="217">
        <v>1276</v>
      </c>
      <c r="N635" s="217">
        <v>1595</v>
      </c>
    </row>
    <row r="636" spans="1:14" ht="23.25" thickBot="1">
      <c r="A636" s="214" t="s">
        <v>5583</v>
      </c>
      <c r="B636" s="214" t="s">
        <v>5584</v>
      </c>
      <c r="C636" s="214" t="s">
        <v>3185</v>
      </c>
      <c r="D636" s="214" t="s">
        <v>3186</v>
      </c>
      <c r="E636" s="214" t="s">
        <v>3208</v>
      </c>
      <c r="F636" s="216">
        <v>39622</v>
      </c>
      <c r="G636" s="214" t="s">
        <v>5605</v>
      </c>
      <c r="H636" s="214" t="s">
        <v>3209</v>
      </c>
      <c r="I636" s="214" t="s">
        <v>3210</v>
      </c>
      <c r="J636" s="214" t="s">
        <v>3211</v>
      </c>
      <c r="K636" s="214" t="s">
        <v>5589</v>
      </c>
      <c r="L636" s="216">
        <v>39622</v>
      </c>
      <c r="M636" s="217">
        <v>302.39999999999998</v>
      </c>
      <c r="N636" s="217">
        <v>302.39999999999998</v>
      </c>
    </row>
    <row r="637" spans="1:14" ht="23.25" thickBot="1">
      <c r="A637" s="214" t="s">
        <v>5583</v>
      </c>
      <c r="B637" s="214" t="s">
        <v>5584</v>
      </c>
      <c r="C637" s="214" t="s">
        <v>3185</v>
      </c>
      <c r="D637" s="214" t="s">
        <v>3186</v>
      </c>
      <c r="E637" s="214" t="s">
        <v>4553</v>
      </c>
      <c r="F637" s="216">
        <v>39478</v>
      </c>
      <c r="G637" s="214" t="s">
        <v>5605</v>
      </c>
      <c r="H637" s="214" t="s">
        <v>3212</v>
      </c>
      <c r="I637" s="214" t="s">
        <v>3213</v>
      </c>
      <c r="J637" s="214" t="s">
        <v>3214</v>
      </c>
      <c r="K637" s="214" t="s">
        <v>5589</v>
      </c>
      <c r="L637" s="216">
        <v>39478</v>
      </c>
      <c r="M637" s="217">
        <v>463.76</v>
      </c>
      <c r="N637" s="217">
        <v>463.76</v>
      </c>
    </row>
    <row r="638" spans="1:14" ht="23.25" thickBot="1">
      <c r="A638" s="214" t="s">
        <v>5583</v>
      </c>
      <c r="B638" s="214" t="s">
        <v>5584</v>
      </c>
      <c r="C638" s="214" t="s">
        <v>3185</v>
      </c>
      <c r="D638" s="214" t="s">
        <v>3186</v>
      </c>
      <c r="E638" s="214" t="s">
        <v>4553</v>
      </c>
      <c r="F638" s="216">
        <v>39478</v>
      </c>
      <c r="G638" s="214" t="s">
        <v>5605</v>
      </c>
      <c r="H638" s="214" t="s">
        <v>3215</v>
      </c>
      <c r="I638" s="214" t="s">
        <v>3216</v>
      </c>
      <c r="J638" s="214" t="s">
        <v>3217</v>
      </c>
      <c r="K638" s="214" t="s">
        <v>5589</v>
      </c>
      <c r="L638" s="216">
        <v>39478</v>
      </c>
      <c r="M638" s="217">
        <v>493.65</v>
      </c>
      <c r="N638" s="217">
        <v>493.65</v>
      </c>
    </row>
    <row r="639" spans="1:14" ht="23.25" thickBot="1">
      <c r="A639" s="214" t="s">
        <v>5583</v>
      </c>
      <c r="B639" s="214" t="s">
        <v>5584</v>
      </c>
      <c r="C639" s="214" t="s">
        <v>3185</v>
      </c>
      <c r="D639" s="214" t="s">
        <v>3186</v>
      </c>
      <c r="E639" s="214" t="s">
        <v>4553</v>
      </c>
      <c r="F639" s="216">
        <v>39478</v>
      </c>
      <c r="G639" s="214" t="s">
        <v>5605</v>
      </c>
      <c r="H639" s="214" t="s">
        <v>3218</v>
      </c>
      <c r="I639" s="214" t="s">
        <v>3219</v>
      </c>
      <c r="J639" s="214" t="s">
        <v>3220</v>
      </c>
      <c r="K639" s="214" t="s">
        <v>5589</v>
      </c>
      <c r="L639" s="216">
        <v>39478</v>
      </c>
      <c r="M639" s="217">
        <v>510.11</v>
      </c>
      <c r="N639" s="217">
        <v>510.11</v>
      </c>
    </row>
    <row r="640" spans="1:14" ht="23.25" thickBot="1">
      <c r="A640" s="214" t="s">
        <v>5583</v>
      </c>
      <c r="B640" s="214" t="s">
        <v>5584</v>
      </c>
      <c r="C640" s="214" t="s">
        <v>3185</v>
      </c>
      <c r="D640" s="214" t="s">
        <v>3186</v>
      </c>
      <c r="E640" s="214" t="s">
        <v>4553</v>
      </c>
      <c r="F640" s="216">
        <v>39478</v>
      </c>
      <c r="G640" s="214" t="s">
        <v>5605</v>
      </c>
      <c r="H640" s="214" t="s">
        <v>3221</v>
      </c>
      <c r="I640" s="214" t="s">
        <v>3222</v>
      </c>
      <c r="J640" s="214" t="s">
        <v>3223</v>
      </c>
      <c r="K640" s="214" t="s">
        <v>5589</v>
      </c>
      <c r="L640" s="216">
        <v>39478</v>
      </c>
      <c r="M640" s="217">
        <v>489</v>
      </c>
      <c r="N640" s="217">
        <v>489</v>
      </c>
    </row>
    <row r="641" spans="1:14" ht="23.25" thickBot="1">
      <c r="A641" s="214" t="s">
        <v>5583</v>
      </c>
      <c r="B641" s="214" t="s">
        <v>5584</v>
      </c>
      <c r="C641" s="214" t="s">
        <v>3185</v>
      </c>
      <c r="D641" s="214" t="s">
        <v>3186</v>
      </c>
      <c r="E641" s="214" t="s">
        <v>4553</v>
      </c>
      <c r="F641" s="216">
        <v>39478</v>
      </c>
      <c r="G641" s="214" t="s">
        <v>5605</v>
      </c>
      <c r="H641" s="214" t="s">
        <v>3224</v>
      </c>
      <c r="I641" s="214" t="s">
        <v>3225</v>
      </c>
      <c r="J641" s="214" t="s">
        <v>3226</v>
      </c>
      <c r="K641" s="214" t="s">
        <v>5589</v>
      </c>
      <c r="L641" s="216">
        <v>39478</v>
      </c>
      <c r="M641" s="217">
        <v>329.89</v>
      </c>
      <c r="N641" s="217">
        <v>329.89</v>
      </c>
    </row>
    <row r="642" spans="1:14" ht="23.25" thickBot="1">
      <c r="A642" s="214" t="s">
        <v>5583</v>
      </c>
      <c r="B642" s="214" t="s">
        <v>5584</v>
      </c>
      <c r="C642" s="214" t="s">
        <v>3185</v>
      </c>
      <c r="D642" s="214" t="s">
        <v>3186</v>
      </c>
      <c r="E642" s="214" t="s">
        <v>4553</v>
      </c>
      <c r="F642" s="216">
        <v>39478</v>
      </c>
      <c r="G642" s="214" t="s">
        <v>5605</v>
      </c>
      <c r="H642" s="214" t="s">
        <v>3227</v>
      </c>
      <c r="I642" s="214" t="s">
        <v>3228</v>
      </c>
      <c r="J642" s="214" t="s">
        <v>3229</v>
      </c>
      <c r="K642" s="214" t="s">
        <v>5589</v>
      </c>
      <c r="L642" s="216">
        <v>39478</v>
      </c>
      <c r="M642" s="217">
        <v>305.88</v>
      </c>
      <c r="N642" s="217">
        <v>305.88</v>
      </c>
    </row>
    <row r="643" spans="1:14" ht="23.25" thickBot="1">
      <c r="A643" s="214" t="s">
        <v>5583</v>
      </c>
      <c r="B643" s="214" t="s">
        <v>5584</v>
      </c>
      <c r="C643" s="214" t="s">
        <v>3185</v>
      </c>
      <c r="D643" s="214" t="s">
        <v>3186</v>
      </c>
      <c r="E643" s="214" t="s">
        <v>4553</v>
      </c>
      <c r="F643" s="216">
        <v>39478</v>
      </c>
      <c r="G643" s="214" t="s">
        <v>5605</v>
      </c>
      <c r="H643" s="214" t="s">
        <v>3230</v>
      </c>
      <c r="I643" s="214" t="s">
        <v>3231</v>
      </c>
      <c r="J643" s="214" t="s">
        <v>3232</v>
      </c>
      <c r="K643" s="214" t="s">
        <v>5589</v>
      </c>
      <c r="L643" s="216">
        <v>39478</v>
      </c>
      <c r="M643" s="217">
        <v>347.07</v>
      </c>
      <c r="N643" s="217">
        <v>347.07</v>
      </c>
    </row>
    <row r="644" spans="1:14" ht="23.25" thickBot="1">
      <c r="A644" s="214" t="s">
        <v>5583</v>
      </c>
      <c r="B644" s="214" t="s">
        <v>5584</v>
      </c>
      <c r="C644" s="214" t="s">
        <v>3185</v>
      </c>
      <c r="D644" s="214" t="s">
        <v>3186</v>
      </c>
      <c r="E644" s="214" t="s">
        <v>4553</v>
      </c>
      <c r="F644" s="216">
        <v>39478</v>
      </c>
      <c r="G644" s="214" t="s">
        <v>5605</v>
      </c>
      <c r="H644" s="214" t="s">
        <v>3233</v>
      </c>
      <c r="I644" s="214" t="s">
        <v>3234</v>
      </c>
      <c r="J644" s="214" t="s">
        <v>3235</v>
      </c>
      <c r="K644" s="214" t="s">
        <v>5589</v>
      </c>
      <c r="L644" s="216">
        <v>39478</v>
      </c>
      <c r="M644" s="217">
        <v>320.39</v>
      </c>
      <c r="N644" s="217">
        <v>320.39</v>
      </c>
    </row>
    <row r="645" spans="1:14" ht="23.25" thickBot="1">
      <c r="A645" s="214" t="s">
        <v>5583</v>
      </c>
      <c r="B645" s="214" t="s">
        <v>5584</v>
      </c>
      <c r="C645" s="214" t="s">
        <v>3185</v>
      </c>
      <c r="D645" s="214" t="s">
        <v>3186</v>
      </c>
      <c r="E645" s="214" t="s">
        <v>4553</v>
      </c>
      <c r="F645" s="216">
        <v>39478</v>
      </c>
      <c r="G645" s="214" t="s">
        <v>5605</v>
      </c>
      <c r="H645" s="214" t="s">
        <v>3236</v>
      </c>
      <c r="I645" s="214" t="s">
        <v>3237</v>
      </c>
      <c r="J645" s="214" t="s">
        <v>3238</v>
      </c>
      <c r="K645" s="214" t="s">
        <v>5589</v>
      </c>
      <c r="L645" s="216">
        <v>39478</v>
      </c>
      <c r="M645" s="217">
        <v>284.64999999999998</v>
      </c>
      <c r="N645" s="217">
        <v>284.64999999999998</v>
      </c>
    </row>
    <row r="646" spans="1:14" ht="23.25" thickBot="1">
      <c r="A646" s="214" t="s">
        <v>5583</v>
      </c>
      <c r="B646" s="214" t="s">
        <v>5584</v>
      </c>
      <c r="C646" s="214" t="s">
        <v>3185</v>
      </c>
      <c r="D646" s="214" t="s">
        <v>3186</v>
      </c>
      <c r="E646" s="214" t="s">
        <v>4553</v>
      </c>
      <c r="F646" s="216">
        <v>39478</v>
      </c>
      <c r="G646" s="214" t="s">
        <v>5605</v>
      </c>
      <c r="H646" s="214" t="s">
        <v>3239</v>
      </c>
      <c r="I646" s="214" t="s">
        <v>3240</v>
      </c>
      <c r="J646" s="214" t="s">
        <v>3241</v>
      </c>
      <c r="K646" s="214" t="s">
        <v>5589</v>
      </c>
      <c r="L646" s="216">
        <v>39478</v>
      </c>
      <c r="M646" s="217">
        <v>270.76</v>
      </c>
      <c r="N646" s="217">
        <v>270.76</v>
      </c>
    </row>
    <row r="647" spans="1:14" ht="23.25" thickBot="1">
      <c r="A647" s="214" t="s">
        <v>5583</v>
      </c>
      <c r="B647" s="214" t="s">
        <v>5584</v>
      </c>
      <c r="C647" s="214" t="s">
        <v>3185</v>
      </c>
      <c r="D647" s="214" t="s">
        <v>3186</v>
      </c>
      <c r="E647" s="214" t="s">
        <v>4553</v>
      </c>
      <c r="F647" s="216">
        <v>39478</v>
      </c>
      <c r="G647" s="214" t="s">
        <v>5605</v>
      </c>
      <c r="H647" s="214" t="s">
        <v>3242</v>
      </c>
      <c r="I647" s="214" t="s">
        <v>3243</v>
      </c>
      <c r="J647" s="214" t="s">
        <v>3244</v>
      </c>
      <c r="K647" s="214" t="s">
        <v>5589</v>
      </c>
      <c r="L647" s="216">
        <v>39478</v>
      </c>
      <c r="M647" s="217">
        <v>499.8</v>
      </c>
      <c r="N647" s="217">
        <v>499.8</v>
      </c>
    </row>
    <row r="648" spans="1:14" ht="23.25" thickBot="1">
      <c r="A648" s="214" t="s">
        <v>5583</v>
      </c>
      <c r="B648" s="214" t="s">
        <v>5584</v>
      </c>
      <c r="C648" s="214" t="s">
        <v>3185</v>
      </c>
      <c r="D648" s="214" t="s">
        <v>3186</v>
      </c>
      <c r="E648" s="214" t="s">
        <v>4553</v>
      </c>
      <c r="F648" s="216">
        <v>39478</v>
      </c>
      <c r="G648" s="214" t="s">
        <v>5605</v>
      </c>
      <c r="H648" s="214" t="s">
        <v>3245</v>
      </c>
      <c r="I648" s="214" t="s">
        <v>3246</v>
      </c>
      <c r="J648" s="214" t="s">
        <v>3247</v>
      </c>
      <c r="K648" s="214" t="s">
        <v>5589</v>
      </c>
      <c r="L648" s="216">
        <v>39478</v>
      </c>
      <c r="M648" s="217">
        <v>518.05999999999995</v>
      </c>
      <c r="N648" s="217">
        <v>518.05999999999995</v>
      </c>
    </row>
    <row r="649" spans="1:14" ht="23.25" thickBot="1">
      <c r="A649" s="214" t="s">
        <v>5583</v>
      </c>
      <c r="B649" s="214" t="s">
        <v>5584</v>
      </c>
      <c r="C649" s="214" t="s">
        <v>3185</v>
      </c>
      <c r="D649" s="214" t="s">
        <v>3186</v>
      </c>
      <c r="E649" s="214" t="s">
        <v>4553</v>
      </c>
      <c r="F649" s="216">
        <v>39478</v>
      </c>
      <c r="G649" s="214" t="s">
        <v>5605</v>
      </c>
      <c r="H649" s="214" t="s">
        <v>3248</v>
      </c>
      <c r="I649" s="214" t="s">
        <v>3249</v>
      </c>
      <c r="J649" s="214" t="s">
        <v>3250</v>
      </c>
      <c r="K649" s="214" t="s">
        <v>5589</v>
      </c>
      <c r="L649" s="216">
        <v>39478</v>
      </c>
      <c r="M649" s="217">
        <v>483.07</v>
      </c>
      <c r="N649" s="217">
        <v>483.07</v>
      </c>
    </row>
    <row r="650" spans="1:14" ht="23.25" thickBot="1">
      <c r="A650" s="214" t="s">
        <v>5583</v>
      </c>
      <c r="B650" s="214" t="s">
        <v>5584</v>
      </c>
      <c r="C650" s="214" t="s">
        <v>3185</v>
      </c>
      <c r="D650" s="214" t="s">
        <v>3186</v>
      </c>
      <c r="E650" s="214" t="s">
        <v>4553</v>
      </c>
      <c r="F650" s="216">
        <v>39478</v>
      </c>
      <c r="G650" s="214" t="s">
        <v>5605</v>
      </c>
      <c r="H650" s="214" t="s">
        <v>3251</v>
      </c>
      <c r="I650" s="214" t="s">
        <v>3252</v>
      </c>
      <c r="J650" s="214" t="s">
        <v>3253</v>
      </c>
      <c r="K650" s="214" t="s">
        <v>5589</v>
      </c>
      <c r="L650" s="216">
        <v>39478</v>
      </c>
      <c r="M650" s="217">
        <v>446.82</v>
      </c>
      <c r="N650" s="217">
        <v>446.82</v>
      </c>
    </row>
    <row r="651" spans="1:14" ht="23.25" thickBot="1">
      <c r="A651" s="214" t="s">
        <v>5583</v>
      </c>
      <c r="B651" s="214" t="s">
        <v>5584</v>
      </c>
      <c r="C651" s="214" t="s">
        <v>3185</v>
      </c>
      <c r="D651" s="214" t="s">
        <v>3186</v>
      </c>
      <c r="E651" s="214" t="s">
        <v>4553</v>
      </c>
      <c r="F651" s="216">
        <v>39500</v>
      </c>
      <c r="G651" s="214" t="s">
        <v>5605</v>
      </c>
      <c r="H651" s="214" t="s">
        <v>3254</v>
      </c>
      <c r="I651" s="214" t="s">
        <v>3255</v>
      </c>
      <c r="J651" s="214" t="s">
        <v>3256</v>
      </c>
      <c r="K651" s="214" t="s">
        <v>5589</v>
      </c>
      <c r="L651" s="216">
        <v>39500</v>
      </c>
      <c r="M651" s="217">
        <v>5767.58</v>
      </c>
      <c r="N651" s="217">
        <v>5767.58</v>
      </c>
    </row>
    <row r="652" spans="1:14" ht="23.25" thickBot="1">
      <c r="A652" s="214" t="s">
        <v>5583</v>
      </c>
      <c r="B652" s="214" t="s">
        <v>5584</v>
      </c>
      <c r="C652" s="214" t="s">
        <v>3185</v>
      </c>
      <c r="D652" s="214" t="s">
        <v>3186</v>
      </c>
      <c r="E652" s="214" t="s">
        <v>4553</v>
      </c>
      <c r="F652" s="216">
        <v>39534</v>
      </c>
      <c r="G652" s="214" t="s">
        <v>5605</v>
      </c>
      <c r="H652" s="214" t="s">
        <v>3257</v>
      </c>
      <c r="I652" s="214" t="s">
        <v>3258</v>
      </c>
      <c r="J652" s="214" t="s">
        <v>3259</v>
      </c>
      <c r="K652" s="214" t="s">
        <v>5589</v>
      </c>
      <c r="L652" s="216">
        <v>39534</v>
      </c>
      <c r="M652" s="217">
        <v>518.16</v>
      </c>
      <c r="N652" s="217">
        <v>518.16</v>
      </c>
    </row>
    <row r="653" spans="1:14" ht="23.25" thickBot="1">
      <c r="A653" s="214" t="s">
        <v>5583</v>
      </c>
      <c r="B653" s="214" t="s">
        <v>5584</v>
      </c>
      <c r="C653" s="214" t="s">
        <v>3185</v>
      </c>
      <c r="D653" s="214" t="s">
        <v>3186</v>
      </c>
      <c r="E653" s="214" t="s">
        <v>4553</v>
      </c>
      <c r="F653" s="216">
        <v>39534</v>
      </c>
      <c r="G653" s="214" t="s">
        <v>5605</v>
      </c>
      <c r="H653" s="214" t="s">
        <v>3260</v>
      </c>
      <c r="I653" s="214" t="s">
        <v>3258</v>
      </c>
      <c r="J653" s="214" t="s">
        <v>3261</v>
      </c>
      <c r="K653" s="214" t="s">
        <v>5589</v>
      </c>
      <c r="L653" s="216">
        <v>39534</v>
      </c>
      <c r="M653" s="217">
        <v>571.96</v>
      </c>
      <c r="N653" s="217">
        <v>571.96</v>
      </c>
    </row>
    <row r="654" spans="1:14" ht="23.25" thickBot="1">
      <c r="A654" s="214" t="s">
        <v>5583</v>
      </c>
      <c r="B654" s="214" t="s">
        <v>5584</v>
      </c>
      <c r="C654" s="214" t="s">
        <v>3185</v>
      </c>
      <c r="D654" s="214" t="s">
        <v>3186</v>
      </c>
      <c r="E654" s="214" t="s">
        <v>4553</v>
      </c>
      <c r="F654" s="216">
        <v>39534</v>
      </c>
      <c r="G654" s="214" t="s">
        <v>5605</v>
      </c>
      <c r="H654" s="214" t="s">
        <v>3262</v>
      </c>
      <c r="I654" s="214" t="s">
        <v>3258</v>
      </c>
      <c r="J654" s="214" t="s">
        <v>3263</v>
      </c>
      <c r="K654" s="214" t="s">
        <v>5589</v>
      </c>
      <c r="L654" s="216">
        <v>39534</v>
      </c>
      <c r="M654" s="217">
        <v>563.91999999999996</v>
      </c>
      <c r="N654" s="217">
        <v>563.91999999999996</v>
      </c>
    </row>
    <row r="655" spans="1:14" ht="23.25" thickBot="1">
      <c r="A655" s="214" t="s">
        <v>5583</v>
      </c>
      <c r="B655" s="214" t="s">
        <v>5584</v>
      </c>
      <c r="C655" s="214" t="s">
        <v>3185</v>
      </c>
      <c r="D655" s="214" t="s">
        <v>3186</v>
      </c>
      <c r="E655" s="214" t="s">
        <v>4553</v>
      </c>
      <c r="F655" s="216">
        <v>39534</v>
      </c>
      <c r="G655" s="214" t="s">
        <v>5605</v>
      </c>
      <c r="H655" s="214" t="s">
        <v>3264</v>
      </c>
      <c r="I655" s="214" t="s">
        <v>3265</v>
      </c>
      <c r="J655" s="214" t="s">
        <v>3266</v>
      </c>
      <c r="K655" s="214" t="s">
        <v>5589</v>
      </c>
      <c r="L655" s="216">
        <v>39534</v>
      </c>
      <c r="M655" s="217">
        <v>333.28</v>
      </c>
      <c r="N655" s="217">
        <v>333.28</v>
      </c>
    </row>
    <row r="656" spans="1:14" ht="23.25" thickBot="1">
      <c r="A656" s="214" t="s">
        <v>5583</v>
      </c>
      <c r="B656" s="214" t="s">
        <v>5584</v>
      </c>
      <c r="C656" s="214" t="s">
        <v>3185</v>
      </c>
      <c r="D656" s="214" t="s">
        <v>3186</v>
      </c>
      <c r="E656" s="214" t="s">
        <v>4553</v>
      </c>
      <c r="F656" s="216">
        <v>39534</v>
      </c>
      <c r="G656" s="214" t="s">
        <v>5605</v>
      </c>
      <c r="H656" s="214" t="s">
        <v>3267</v>
      </c>
      <c r="I656" s="214" t="s">
        <v>3265</v>
      </c>
      <c r="J656" s="214" t="s">
        <v>3268</v>
      </c>
      <c r="K656" s="214" t="s">
        <v>5589</v>
      </c>
      <c r="L656" s="216">
        <v>39534</v>
      </c>
      <c r="M656" s="217">
        <v>291.19</v>
      </c>
      <c r="N656" s="217">
        <v>291.19</v>
      </c>
    </row>
    <row r="657" spans="1:14" ht="23.25" thickBot="1">
      <c r="A657" s="214" t="s">
        <v>5583</v>
      </c>
      <c r="B657" s="214" t="s">
        <v>5584</v>
      </c>
      <c r="C657" s="214" t="s">
        <v>3185</v>
      </c>
      <c r="D657" s="214" t="s">
        <v>3186</v>
      </c>
      <c r="E657" s="214" t="s">
        <v>4553</v>
      </c>
      <c r="F657" s="216">
        <v>39534</v>
      </c>
      <c r="G657" s="214" t="s">
        <v>5605</v>
      </c>
      <c r="H657" s="214" t="s">
        <v>3269</v>
      </c>
      <c r="I657" s="214" t="s">
        <v>3265</v>
      </c>
      <c r="J657" s="214" t="s">
        <v>3270</v>
      </c>
      <c r="K657" s="214" t="s">
        <v>5589</v>
      </c>
      <c r="L657" s="216">
        <v>39534</v>
      </c>
      <c r="M657" s="217">
        <v>386.29</v>
      </c>
      <c r="N657" s="217">
        <v>386.29</v>
      </c>
    </row>
    <row r="658" spans="1:14" ht="23.25" thickBot="1">
      <c r="A658" s="214" t="s">
        <v>5583</v>
      </c>
      <c r="B658" s="214" t="s">
        <v>5584</v>
      </c>
      <c r="C658" s="214" t="s">
        <v>3185</v>
      </c>
      <c r="D658" s="214" t="s">
        <v>3186</v>
      </c>
      <c r="E658" s="214" t="s">
        <v>4553</v>
      </c>
      <c r="F658" s="216">
        <v>39534</v>
      </c>
      <c r="G658" s="214" t="s">
        <v>5605</v>
      </c>
      <c r="H658" s="214" t="s">
        <v>3271</v>
      </c>
      <c r="I658" s="214" t="s">
        <v>3272</v>
      </c>
      <c r="J658" s="214" t="s">
        <v>3273</v>
      </c>
      <c r="K658" s="214" t="s">
        <v>5589</v>
      </c>
      <c r="L658" s="216">
        <v>39534</v>
      </c>
      <c r="M658" s="217">
        <v>485.87</v>
      </c>
      <c r="N658" s="217">
        <v>485.87</v>
      </c>
    </row>
    <row r="659" spans="1:14" ht="23.25" thickBot="1">
      <c r="A659" s="214" t="s">
        <v>5583</v>
      </c>
      <c r="B659" s="214" t="s">
        <v>5584</v>
      </c>
      <c r="C659" s="214" t="s">
        <v>3185</v>
      </c>
      <c r="D659" s="214" t="s">
        <v>3186</v>
      </c>
      <c r="E659" s="214" t="s">
        <v>4553</v>
      </c>
      <c r="F659" s="216">
        <v>39534</v>
      </c>
      <c r="G659" s="214" t="s">
        <v>5605</v>
      </c>
      <c r="H659" s="214" t="s">
        <v>3274</v>
      </c>
      <c r="I659" s="214" t="s">
        <v>3272</v>
      </c>
      <c r="J659" s="214" t="s">
        <v>3275</v>
      </c>
      <c r="K659" s="214" t="s">
        <v>5589</v>
      </c>
      <c r="L659" s="216">
        <v>39534</v>
      </c>
      <c r="M659" s="217">
        <v>490.25</v>
      </c>
      <c r="N659" s="217">
        <v>490.25</v>
      </c>
    </row>
    <row r="660" spans="1:14" ht="23.25" thickBot="1">
      <c r="A660" s="214" t="s">
        <v>5583</v>
      </c>
      <c r="B660" s="214" t="s">
        <v>5584</v>
      </c>
      <c r="C660" s="214" t="s">
        <v>3185</v>
      </c>
      <c r="D660" s="214" t="s">
        <v>3186</v>
      </c>
      <c r="E660" s="214" t="s">
        <v>4553</v>
      </c>
      <c r="F660" s="216">
        <v>39534</v>
      </c>
      <c r="G660" s="214" t="s">
        <v>5605</v>
      </c>
      <c r="H660" s="214" t="s">
        <v>3276</v>
      </c>
      <c r="I660" s="214" t="s">
        <v>3272</v>
      </c>
      <c r="J660" s="214" t="s">
        <v>3277</v>
      </c>
      <c r="K660" s="214" t="s">
        <v>5589</v>
      </c>
      <c r="L660" s="216">
        <v>39534</v>
      </c>
      <c r="M660" s="217">
        <v>530.62</v>
      </c>
      <c r="N660" s="217">
        <v>530.62</v>
      </c>
    </row>
    <row r="661" spans="1:14" ht="23.25" thickBot="1">
      <c r="A661" s="214" t="s">
        <v>5583</v>
      </c>
      <c r="B661" s="214" t="s">
        <v>5584</v>
      </c>
      <c r="C661" s="214" t="s">
        <v>3185</v>
      </c>
      <c r="D661" s="214" t="s">
        <v>3186</v>
      </c>
      <c r="E661" s="214" t="s">
        <v>4553</v>
      </c>
      <c r="F661" s="216">
        <v>39534</v>
      </c>
      <c r="G661" s="214" t="s">
        <v>5605</v>
      </c>
      <c r="H661" s="214" t="s">
        <v>3278</v>
      </c>
      <c r="I661" s="214" t="s">
        <v>3272</v>
      </c>
      <c r="J661" s="214" t="s">
        <v>3279</v>
      </c>
      <c r="K661" s="214" t="s">
        <v>5589</v>
      </c>
      <c r="L661" s="216">
        <v>39534</v>
      </c>
      <c r="M661" s="217">
        <v>511.72</v>
      </c>
      <c r="N661" s="217">
        <v>511.72</v>
      </c>
    </row>
    <row r="662" spans="1:14" ht="23.25" thickBot="1">
      <c r="A662" s="214" t="s">
        <v>5583</v>
      </c>
      <c r="B662" s="214" t="s">
        <v>5584</v>
      </c>
      <c r="C662" s="214" t="s">
        <v>3185</v>
      </c>
      <c r="D662" s="214" t="s">
        <v>3186</v>
      </c>
      <c r="E662" s="214" t="s">
        <v>4553</v>
      </c>
      <c r="F662" s="216">
        <v>39562</v>
      </c>
      <c r="G662" s="214" t="s">
        <v>5605</v>
      </c>
      <c r="H662" s="214" t="s">
        <v>3280</v>
      </c>
      <c r="I662" s="214" t="s">
        <v>3281</v>
      </c>
      <c r="J662" s="214" t="s">
        <v>3282</v>
      </c>
      <c r="K662" s="214" t="s">
        <v>5589</v>
      </c>
      <c r="L662" s="216">
        <v>39562</v>
      </c>
      <c r="M662" s="217">
        <v>3169.56</v>
      </c>
      <c r="N662" s="217">
        <v>3169.56</v>
      </c>
    </row>
    <row r="663" spans="1:14" ht="23.25" thickBot="1">
      <c r="A663" s="214" t="s">
        <v>5583</v>
      </c>
      <c r="B663" s="214" t="s">
        <v>5584</v>
      </c>
      <c r="C663" s="214" t="s">
        <v>3185</v>
      </c>
      <c r="D663" s="214" t="s">
        <v>3186</v>
      </c>
      <c r="E663" s="214" t="s">
        <v>4553</v>
      </c>
      <c r="F663" s="216">
        <v>39598</v>
      </c>
      <c r="G663" s="214" t="s">
        <v>5605</v>
      </c>
      <c r="H663" s="214" t="s">
        <v>3283</v>
      </c>
      <c r="I663" s="214" t="s">
        <v>3284</v>
      </c>
      <c r="J663" s="214" t="s">
        <v>3285</v>
      </c>
      <c r="K663" s="214" t="s">
        <v>5589</v>
      </c>
      <c r="L663" s="216">
        <v>39598</v>
      </c>
      <c r="M663" s="217">
        <v>627.05999999999995</v>
      </c>
      <c r="N663" s="217">
        <v>627.05999999999995</v>
      </c>
    </row>
    <row r="664" spans="1:14" ht="23.25" thickBot="1">
      <c r="A664" s="214" t="s">
        <v>5583</v>
      </c>
      <c r="B664" s="214" t="s">
        <v>5584</v>
      </c>
      <c r="C664" s="214" t="s">
        <v>3185</v>
      </c>
      <c r="D664" s="214" t="s">
        <v>3186</v>
      </c>
      <c r="E664" s="214" t="s">
        <v>4553</v>
      </c>
      <c r="F664" s="216">
        <v>39598</v>
      </c>
      <c r="G664" s="214" t="s">
        <v>5605</v>
      </c>
      <c r="H664" s="214" t="s">
        <v>3286</v>
      </c>
      <c r="I664" s="214" t="s">
        <v>3287</v>
      </c>
      <c r="J664" s="214" t="s">
        <v>3288</v>
      </c>
      <c r="K664" s="214" t="s">
        <v>5589</v>
      </c>
      <c r="L664" s="216">
        <v>39598</v>
      </c>
      <c r="M664" s="217">
        <v>317.33999999999997</v>
      </c>
      <c r="N664" s="217">
        <v>317.33999999999997</v>
      </c>
    </row>
    <row r="665" spans="1:14" ht="23.25" thickBot="1">
      <c r="A665" s="214" t="s">
        <v>5583</v>
      </c>
      <c r="B665" s="214" t="s">
        <v>5584</v>
      </c>
      <c r="C665" s="214" t="s">
        <v>3185</v>
      </c>
      <c r="D665" s="214" t="s">
        <v>3186</v>
      </c>
      <c r="E665" s="214" t="s">
        <v>4553</v>
      </c>
      <c r="F665" s="216">
        <v>39598</v>
      </c>
      <c r="G665" s="214" t="s">
        <v>5605</v>
      </c>
      <c r="H665" s="214" t="s">
        <v>3289</v>
      </c>
      <c r="I665" s="214" t="s">
        <v>3290</v>
      </c>
      <c r="J665" s="214" t="s">
        <v>3291</v>
      </c>
      <c r="K665" s="214" t="s">
        <v>5589</v>
      </c>
      <c r="L665" s="216">
        <v>39598</v>
      </c>
      <c r="M665" s="217">
        <v>329.42</v>
      </c>
      <c r="N665" s="217">
        <v>329.42</v>
      </c>
    </row>
    <row r="666" spans="1:14" ht="23.25" thickBot="1">
      <c r="A666" s="214" t="s">
        <v>5583</v>
      </c>
      <c r="B666" s="214" t="s">
        <v>5584</v>
      </c>
      <c r="C666" s="214" t="s">
        <v>3185</v>
      </c>
      <c r="D666" s="214" t="s">
        <v>3186</v>
      </c>
      <c r="E666" s="214" t="s">
        <v>4553</v>
      </c>
      <c r="F666" s="216">
        <v>39598</v>
      </c>
      <c r="G666" s="214" t="s">
        <v>5605</v>
      </c>
      <c r="H666" s="214" t="s">
        <v>3292</v>
      </c>
      <c r="I666" s="214" t="s">
        <v>3290</v>
      </c>
      <c r="J666" s="214" t="s">
        <v>3293</v>
      </c>
      <c r="K666" s="214" t="s">
        <v>5589</v>
      </c>
      <c r="L666" s="216">
        <v>39598</v>
      </c>
      <c r="M666" s="217">
        <v>328.83</v>
      </c>
      <c r="N666" s="217">
        <v>328.83</v>
      </c>
    </row>
    <row r="667" spans="1:14" ht="23.25" thickBot="1">
      <c r="A667" s="214" t="s">
        <v>5583</v>
      </c>
      <c r="B667" s="214" t="s">
        <v>5584</v>
      </c>
      <c r="C667" s="214" t="s">
        <v>3185</v>
      </c>
      <c r="D667" s="214" t="s">
        <v>3186</v>
      </c>
      <c r="E667" s="214" t="s">
        <v>4553</v>
      </c>
      <c r="F667" s="216">
        <v>39598</v>
      </c>
      <c r="G667" s="214" t="s">
        <v>5605</v>
      </c>
      <c r="H667" s="214" t="s">
        <v>3294</v>
      </c>
      <c r="I667" s="214" t="s">
        <v>3287</v>
      </c>
      <c r="J667" s="214" t="s">
        <v>3295</v>
      </c>
      <c r="K667" s="214" t="s">
        <v>5589</v>
      </c>
      <c r="L667" s="216">
        <v>39598</v>
      </c>
      <c r="M667" s="217">
        <v>345.65</v>
      </c>
      <c r="N667" s="217">
        <v>345.65</v>
      </c>
    </row>
    <row r="668" spans="1:14" ht="23.25" thickBot="1">
      <c r="A668" s="214" t="s">
        <v>5583</v>
      </c>
      <c r="B668" s="214" t="s">
        <v>5584</v>
      </c>
      <c r="C668" s="214" t="s">
        <v>3185</v>
      </c>
      <c r="D668" s="214" t="s">
        <v>3186</v>
      </c>
      <c r="E668" s="214" t="s">
        <v>4553</v>
      </c>
      <c r="F668" s="216">
        <v>39598</v>
      </c>
      <c r="G668" s="214" t="s">
        <v>5605</v>
      </c>
      <c r="H668" s="214" t="s">
        <v>3296</v>
      </c>
      <c r="I668" s="214" t="s">
        <v>3297</v>
      </c>
      <c r="J668" s="214" t="s">
        <v>3298</v>
      </c>
      <c r="K668" s="214" t="s">
        <v>5589</v>
      </c>
      <c r="L668" s="216">
        <v>39598</v>
      </c>
      <c r="M668" s="217">
        <v>555.6</v>
      </c>
      <c r="N668" s="217">
        <v>555.6</v>
      </c>
    </row>
    <row r="669" spans="1:14" ht="23.25" thickBot="1">
      <c r="A669" s="214" t="s">
        <v>5583</v>
      </c>
      <c r="B669" s="214" t="s">
        <v>5584</v>
      </c>
      <c r="C669" s="214" t="s">
        <v>3185</v>
      </c>
      <c r="D669" s="214" t="s">
        <v>3186</v>
      </c>
      <c r="E669" s="214" t="s">
        <v>4553</v>
      </c>
      <c r="F669" s="216">
        <v>39598</v>
      </c>
      <c r="G669" s="214" t="s">
        <v>5605</v>
      </c>
      <c r="H669" s="214" t="s">
        <v>3299</v>
      </c>
      <c r="I669" s="214" t="s">
        <v>3297</v>
      </c>
      <c r="J669" s="214" t="s">
        <v>3300</v>
      </c>
      <c r="K669" s="214" t="s">
        <v>5589</v>
      </c>
      <c r="L669" s="216">
        <v>39598</v>
      </c>
      <c r="M669" s="217">
        <v>552.84</v>
      </c>
      <c r="N669" s="217">
        <v>552.84</v>
      </c>
    </row>
    <row r="670" spans="1:14" ht="23.25" thickBot="1">
      <c r="A670" s="214" t="s">
        <v>5583</v>
      </c>
      <c r="B670" s="214" t="s">
        <v>5584</v>
      </c>
      <c r="C670" s="214" t="s">
        <v>3185</v>
      </c>
      <c r="D670" s="214" t="s">
        <v>3186</v>
      </c>
      <c r="E670" s="214" t="s">
        <v>4553</v>
      </c>
      <c r="F670" s="216">
        <v>39598</v>
      </c>
      <c r="G670" s="214" t="s">
        <v>5605</v>
      </c>
      <c r="H670" s="214" t="s">
        <v>3301</v>
      </c>
      <c r="I670" s="214" t="s">
        <v>3297</v>
      </c>
      <c r="J670" s="214" t="s">
        <v>3302</v>
      </c>
      <c r="K670" s="214" t="s">
        <v>5589</v>
      </c>
      <c r="L670" s="216">
        <v>39598</v>
      </c>
      <c r="M670" s="217">
        <v>577.66</v>
      </c>
      <c r="N670" s="217">
        <v>577.66</v>
      </c>
    </row>
    <row r="671" spans="1:14" ht="23.25" thickBot="1">
      <c r="A671" s="214" t="s">
        <v>5583</v>
      </c>
      <c r="B671" s="214" t="s">
        <v>5584</v>
      </c>
      <c r="C671" s="214" t="s">
        <v>3185</v>
      </c>
      <c r="D671" s="214" t="s">
        <v>3186</v>
      </c>
      <c r="E671" s="214" t="s">
        <v>4553</v>
      </c>
      <c r="F671" s="216">
        <v>39624</v>
      </c>
      <c r="G671" s="214" t="s">
        <v>5605</v>
      </c>
      <c r="H671" s="214" t="s">
        <v>3303</v>
      </c>
      <c r="I671" s="214" t="s">
        <v>3304</v>
      </c>
      <c r="J671" s="214" t="s">
        <v>3305</v>
      </c>
      <c r="K671" s="214" t="s">
        <v>5589</v>
      </c>
      <c r="L671" s="216">
        <v>39624</v>
      </c>
      <c r="M671" s="217">
        <v>1237.47</v>
      </c>
      <c r="N671" s="217">
        <v>1237.47</v>
      </c>
    </row>
    <row r="672" spans="1:14" ht="23.25" thickBot="1">
      <c r="A672" s="214" t="s">
        <v>5583</v>
      </c>
      <c r="B672" s="214" t="s">
        <v>5584</v>
      </c>
      <c r="C672" s="214" t="s">
        <v>3185</v>
      </c>
      <c r="D672" s="214" t="s">
        <v>3186</v>
      </c>
      <c r="E672" s="214" t="s">
        <v>4553</v>
      </c>
      <c r="F672" s="216">
        <v>39624</v>
      </c>
      <c r="G672" s="214" t="s">
        <v>5605</v>
      </c>
      <c r="H672" s="214" t="s">
        <v>3306</v>
      </c>
      <c r="I672" s="214" t="s">
        <v>3307</v>
      </c>
      <c r="J672" s="214" t="s">
        <v>3308</v>
      </c>
      <c r="K672" s="214" t="s">
        <v>5589</v>
      </c>
      <c r="L672" s="216">
        <v>39624</v>
      </c>
      <c r="M672" s="217">
        <v>1440.85</v>
      </c>
      <c r="N672" s="217">
        <v>1440.85</v>
      </c>
    </row>
    <row r="673" spans="1:14" ht="23.25" thickBot="1">
      <c r="A673" s="214" t="s">
        <v>5583</v>
      </c>
      <c r="B673" s="214" t="s">
        <v>5584</v>
      </c>
      <c r="C673" s="214" t="s">
        <v>3185</v>
      </c>
      <c r="D673" s="214" t="s">
        <v>3186</v>
      </c>
      <c r="E673" s="214" t="s">
        <v>4553</v>
      </c>
      <c r="F673" s="216">
        <v>39624</v>
      </c>
      <c r="G673" s="214" t="s">
        <v>5605</v>
      </c>
      <c r="H673" s="214" t="s">
        <v>3309</v>
      </c>
      <c r="I673" s="214" t="s">
        <v>3297</v>
      </c>
      <c r="J673" s="214" t="s">
        <v>3310</v>
      </c>
      <c r="K673" s="214" t="s">
        <v>5589</v>
      </c>
      <c r="L673" s="216">
        <v>39624</v>
      </c>
      <c r="M673" s="217">
        <v>1694.93</v>
      </c>
      <c r="N673" s="217">
        <v>1694.93</v>
      </c>
    </row>
    <row r="674" spans="1:14" ht="23.25" thickBot="1">
      <c r="A674" s="214" t="s">
        <v>5583</v>
      </c>
      <c r="B674" s="214" t="s">
        <v>5584</v>
      </c>
      <c r="C674" s="214" t="s">
        <v>3185</v>
      </c>
      <c r="D674" s="214" t="s">
        <v>3186</v>
      </c>
      <c r="E674" s="214" t="s">
        <v>4553</v>
      </c>
      <c r="F674" s="216">
        <v>39653</v>
      </c>
      <c r="G674" s="214" t="s">
        <v>5605</v>
      </c>
      <c r="H674" s="214" t="s">
        <v>3311</v>
      </c>
      <c r="I674" s="214" t="s">
        <v>3284</v>
      </c>
      <c r="J674" s="214" t="s">
        <v>3312</v>
      </c>
      <c r="K674" s="214" t="s">
        <v>5589</v>
      </c>
      <c r="L674" s="216">
        <v>39653</v>
      </c>
      <c r="M674" s="217">
        <v>1214.18</v>
      </c>
      <c r="N674" s="217">
        <v>1214.18</v>
      </c>
    </row>
    <row r="675" spans="1:14" ht="23.25" thickBot="1">
      <c r="A675" s="214" t="s">
        <v>5583</v>
      </c>
      <c r="B675" s="214" t="s">
        <v>5584</v>
      </c>
      <c r="C675" s="214" t="s">
        <v>3185</v>
      </c>
      <c r="D675" s="214" t="s">
        <v>3186</v>
      </c>
      <c r="E675" s="214" t="s">
        <v>4553</v>
      </c>
      <c r="F675" s="216">
        <v>39653</v>
      </c>
      <c r="G675" s="214" t="s">
        <v>5605</v>
      </c>
      <c r="H675" s="214" t="s">
        <v>3313</v>
      </c>
      <c r="I675" s="214" t="s">
        <v>3287</v>
      </c>
      <c r="J675" s="214" t="s">
        <v>3314</v>
      </c>
      <c r="K675" s="214" t="s">
        <v>5589</v>
      </c>
      <c r="L675" s="216">
        <v>39653</v>
      </c>
      <c r="M675" s="217">
        <v>1537.98</v>
      </c>
      <c r="N675" s="217">
        <v>1537.98</v>
      </c>
    </row>
    <row r="676" spans="1:14" ht="23.25" thickBot="1">
      <c r="A676" s="214" t="s">
        <v>5583</v>
      </c>
      <c r="B676" s="214" t="s">
        <v>5584</v>
      </c>
      <c r="C676" s="214" t="s">
        <v>3185</v>
      </c>
      <c r="D676" s="214" t="s">
        <v>3186</v>
      </c>
      <c r="E676" s="214" t="s">
        <v>4553</v>
      </c>
      <c r="F676" s="216">
        <v>39653</v>
      </c>
      <c r="G676" s="214" t="s">
        <v>5605</v>
      </c>
      <c r="H676" s="214" t="s">
        <v>3315</v>
      </c>
      <c r="I676" s="214" t="s">
        <v>3297</v>
      </c>
      <c r="J676" s="214" t="s">
        <v>3316</v>
      </c>
      <c r="K676" s="214" t="s">
        <v>5589</v>
      </c>
      <c r="L676" s="216">
        <v>39653</v>
      </c>
      <c r="M676" s="217">
        <v>2570.02</v>
      </c>
      <c r="N676" s="217">
        <v>2570.02</v>
      </c>
    </row>
    <row r="677" spans="1:14" ht="23.25" thickBot="1">
      <c r="A677" s="214" t="s">
        <v>5583</v>
      </c>
      <c r="B677" s="214" t="s">
        <v>5584</v>
      </c>
      <c r="C677" s="214" t="s">
        <v>3185</v>
      </c>
      <c r="D677" s="214" t="s">
        <v>3186</v>
      </c>
      <c r="E677" s="214" t="s">
        <v>4553</v>
      </c>
      <c r="F677" s="216">
        <v>39687</v>
      </c>
      <c r="G677" s="214" t="s">
        <v>5605</v>
      </c>
      <c r="H677" s="214" t="s">
        <v>3317</v>
      </c>
      <c r="I677" s="214" t="s">
        <v>3318</v>
      </c>
      <c r="J677" s="214" t="s">
        <v>3319</v>
      </c>
      <c r="K677" s="214" t="s">
        <v>5589</v>
      </c>
      <c r="L677" s="216">
        <v>39687</v>
      </c>
      <c r="M677" s="217">
        <v>571.9</v>
      </c>
      <c r="N677" s="217">
        <v>571.9</v>
      </c>
    </row>
    <row r="678" spans="1:14" ht="23.25" thickBot="1">
      <c r="A678" s="214" t="s">
        <v>5583</v>
      </c>
      <c r="B678" s="214" t="s">
        <v>5584</v>
      </c>
      <c r="C678" s="214" t="s">
        <v>3185</v>
      </c>
      <c r="D678" s="214" t="s">
        <v>3186</v>
      </c>
      <c r="E678" s="214" t="s">
        <v>4553</v>
      </c>
      <c r="F678" s="216">
        <v>39687</v>
      </c>
      <c r="G678" s="214" t="s">
        <v>5605</v>
      </c>
      <c r="H678" s="214" t="s">
        <v>3320</v>
      </c>
      <c r="I678" s="214" t="s">
        <v>3321</v>
      </c>
      <c r="J678" s="214" t="s">
        <v>3322</v>
      </c>
      <c r="K678" s="214" t="s">
        <v>5589</v>
      </c>
      <c r="L678" s="216">
        <v>39687</v>
      </c>
      <c r="M678" s="217">
        <v>578.54999999999995</v>
      </c>
      <c r="N678" s="217">
        <v>578.54999999999995</v>
      </c>
    </row>
    <row r="679" spans="1:14" ht="23.25" thickBot="1">
      <c r="A679" s="214" t="s">
        <v>5583</v>
      </c>
      <c r="B679" s="214" t="s">
        <v>5584</v>
      </c>
      <c r="C679" s="214" t="s">
        <v>3185</v>
      </c>
      <c r="D679" s="214" t="s">
        <v>3186</v>
      </c>
      <c r="E679" s="214" t="s">
        <v>4553</v>
      </c>
      <c r="F679" s="216">
        <v>39687</v>
      </c>
      <c r="G679" s="214" t="s">
        <v>5605</v>
      </c>
      <c r="H679" s="214" t="s">
        <v>3323</v>
      </c>
      <c r="I679" s="214" t="s">
        <v>3324</v>
      </c>
      <c r="J679" s="214" t="s">
        <v>3325</v>
      </c>
      <c r="K679" s="214" t="s">
        <v>5589</v>
      </c>
      <c r="L679" s="216">
        <v>39687</v>
      </c>
      <c r="M679" s="217">
        <v>532.47</v>
      </c>
      <c r="N679" s="217">
        <v>532.47</v>
      </c>
    </row>
    <row r="680" spans="1:14" ht="23.25" thickBot="1">
      <c r="A680" s="214" t="s">
        <v>5583</v>
      </c>
      <c r="B680" s="214" t="s">
        <v>5584</v>
      </c>
      <c r="C680" s="214" t="s">
        <v>3185</v>
      </c>
      <c r="D680" s="214" t="s">
        <v>3186</v>
      </c>
      <c r="E680" s="214" t="s">
        <v>4553</v>
      </c>
      <c r="F680" s="216">
        <v>39687</v>
      </c>
      <c r="G680" s="214" t="s">
        <v>5605</v>
      </c>
      <c r="H680" s="214" t="s">
        <v>3326</v>
      </c>
      <c r="I680" s="214" t="s">
        <v>3327</v>
      </c>
      <c r="J680" s="214" t="s">
        <v>3328</v>
      </c>
      <c r="K680" s="214" t="s">
        <v>5589</v>
      </c>
      <c r="L680" s="216">
        <v>39687</v>
      </c>
      <c r="M680" s="217">
        <v>391.48</v>
      </c>
      <c r="N680" s="217">
        <v>391.48</v>
      </c>
    </row>
    <row r="681" spans="1:14" ht="23.25" thickBot="1">
      <c r="A681" s="214" t="s">
        <v>5583</v>
      </c>
      <c r="B681" s="214" t="s">
        <v>5584</v>
      </c>
      <c r="C681" s="214" t="s">
        <v>3185</v>
      </c>
      <c r="D681" s="214" t="s">
        <v>3186</v>
      </c>
      <c r="E681" s="214" t="s">
        <v>4553</v>
      </c>
      <c r="F681" s="216">
        <v>39687</v>
      </c>
      <c r="G681" s="214" t="s">
        <v>5605</v>
      </c>
      <c r="H681" s="214" t="s">
        <v>3329</v>
      </c>
      <c r="I681" s="214" t="s">
        <v>3330</v>
      </c>
      <c r="J681" s="214" t="s">
        <v>3331</v>
      </c>
      <c r="K681" s="214" t="s">
        <v>5589</v>
      </c>
      <c r="L681" s="216">
        <v>39687</v>
      </c>
      <c r="M681" s="217">
        <v>371.54</v>
      </c>
      <c r="N681" s="217">
        <v>371.54</v>
      </c>
    </row>
    <row r="682" spans="1:14" ht="23.25" thickBot="1">
      <c r="A682" s="214" t="s">
        <v>5583</v>
      </c>
      <c r="B682" s="214" t="s">
        <v>5584</v>
      </c>
      <c r="C682" s="214" t="s">
        <v>3185</v>
      </c>
      <c r="D682" s="214" t="s">
        <v>3186</v>
      </c>
      <c r="E682" s="214" t="s">
        <v>4553</v>
      </c>
      <c r="F682" s="216">
        <v>39687</v>
      </c>
      <c r="G682" s="214" t="s">
        <v>5605</v>
      </c>
      <c r="H682" s="214" t="s">
        <v>3332</v>
      </c>
      <c r="I682" s="214" t="s">
        <v>3333</v>
      </c>
      <c r="J682" s="214" t="s">
        <v>3334</v>
      </c>
      <c r="K682" s="214" t="s">
        <v>5589</v>
      </c>
      <c r="L682" s="216">
        <v>39687</v>
      </c>
      <c r="M682" s="217">
        <v>314.68</v>
      </c>
      <c r="N682" s="217">
        <v>314.68</v>
      </c>
    </row>
    <row r="683" spans="1:14" ht="23.25" thickBot="1">
      <c r="A683" s="214" t="s">
        <v>5583</v>
      </c>
      <c r="B683" s="214" t="s">
        <v>5584</v>
      </c>
      <c r="C683" s="214" t="s">
        <v>3185</v>
      </c>
      <c r="D683" s="214" t="s">
        <v>3186</v>
      </c>
      <c r="E683" s="214" t="s">
        <v>4553</v>
      </c>
      <c r="F683" s="216">
        <v>39687</v>
      </c>
      <c r="G683" s="214" t="s">
        <v>5605</v>
      </c>
      <c r="H683" s="214" t="s">
        <v>3335</v>
      </c>
      <c r="I683" s="214" t="s">
        <v>3336</v>
      </c>
      <c r="J683" s="214" t="s">
        <v>3337</v>
      </c>
      <c r="K683" s="214" t="s">
        <v>5589</v>
      </c>
      <c r="L683" s="216">
        <v>39687</v>
      </c>
      <c r="M683" s="217">
        <v>592.26</v>
      </c>
      <c r="N683" s="217">
        <v>592.26</v>
      </c>
    </row>
    <row r="684" spans="1:14" ht="23.25" thickBot="1">
      <c r="A684" s="214" t="s">
        <v>5583</v>
      </c>
      <c r="B684" s="214" t="s">
        <v>5584</v>
      </c>
      <c r="C684" s="214" t="s">
        <v>3185</v>
      </c>
      <c r="D684" s="214" t="s">
        <v>3186</v>
      </c>
      <c r="E684" s="214" t="s">
        <v>4553</v>
      </c>
      <c r="F684" s="216">
        <v>39687</v>
      </c>
      <c r="G684" s="214" t="s">
        <v>5605</v>
      </c>
      <c r="H684" s="214" t="s">
        <v>3338</v>
      </c>
      <c r="I684" s="214" t="s">
        <v>3339</v>
      </c>
      <c r="J684" s="214" t="s">
        <v>3340</v>
      </c>
      <c r="K684" s="214" t="s">
        <v>5589</v>
      </c>
      <c r="L684" s="216">
        <v>39687</v>
      </c>
      <c r="M684" s="217">
        <v>609.96</v>
      </c>
      <c r="N684" s="217">
        <v>609.96</v>
      </c>
    </row>
    <row r="685" spans="1:14" ht="23.25" thickBot="1">
      <c r="A685" s="214" t="s">
        <v>5583</v>
      </c>
      <c r="B685" s="214" t="s">
        <v>5584</v>
      </c>
      <c r="C685" s="214" t="s">
        <v>3185</v>
      </c>
      <c r="D685" s="214" t="s">
        <v>3186</v>
      </c>
      <c r="E685" s="214" t="s">
        <v>4553</v>
      </c>
      <c r="F685" s="216">
        <v>39687</v>
      </c>
      <c r="G685" s="214" t="s">
        <v>5605</v>
      </c>
      <c r="H685" s="214" t="s">
        <v>3341</v>
      </c>
      <c r="I685" s="214" t="s">
        <v>3342</v>
      </c>
      <c r="J685" s="214" t="s">
        <v>3343</v>
      </c>
      <c r="K685" s="214" t="s">
        <v>5589</v>
      </c>
      <c r="L685" s="216">
        <v>39687</v>
      </c>
      <c r="M685" s="217">
        <v>474.71</v>
      </c>
      <c r="N685" s="217">
        <v>474.71</v>
      </c>
    </row>
    <row r="686" spans="1:14" ht="23.25" thickBot="1">
      <c r="A686" s="214" t="s">
        <v>5583</v>
      </c>
      <c r="B686" s="214" t="s">
        <v>5584</v>
      </c>
      <c r="C686" s="214" t="s">
        <v>3185</v>
      </c>
      <c r="D686" s="214" t="s">
        <v>3186</v>
      </c>
      <c r="E686" s="214" t="s">
        <v>4553</v>
      </c>
      <c r="F686" s="216">
        <v>39687</v>
      </c>
      <c r="G686" s="214" t="s">
        <v>5605</v>
      </c>
      <c r="H686" s="214" t="s">
        <v>3344</v>
      </c>
      <c r="I686" s="214" t="s">
        <v>3345</v>
      </c>
      <c r="J686" s="214" t="s">
        <v>3346</v>
      </c>
      <c r="K686" s="214" t="s">
        <v>5589</v>
      </c>
      <c r="L686" s="216">
        <v>39687</v>
      </c>
      <c r="M686" s="217">
        <v>518.66999999999996</v>
      </c>
      <c r="N686" s="217">
        <v>518.66999999999996</v>
      </c>
    </row>
    <row r="687" spans="1:14" ht="23.25" thickBot="1">
      <c r="A687" s="214" t="s">
        <v>5583</v>
      </c>
      <c r="B687" s="214" t="s">
        <v>5584</v>
      </c>
      <c r="C687" s="214" t="s">
        <v>3185</v>
      </c>
      <c r="D687" s="214" t="s">
        <v>3186</v>
      </c>
      <c r="E687" s="214" t="s">
        <v>4553</v>
      </c>
      <c r="F687" s="216">
        <v>39687</v>
      </c>
      <c r="G687" s="214" t="s">
        <v>5605</v>
      </c>
      <c r="H687" s="214" t="s">
        <v>3347</v>
      </c>
      <c r="I687" s="214" t="s">
        <v>3348</v>
      </c>
      <c r="J687" s="214" t="s">
        <v>3349</v>
      </c>
      <c r="K687" s="214" t="s">
        <v>5589</v>
      </c>
      <c r="L687" s="216">
        <v>39687</v>
      </c>
      <c r="M687" s="217">
        <v>223.06</v>
      </c>
      <c r="N687" s="217">
        <v>223.06</v>
      </c>
    </row>
    <row r="688" spans="1:14" ht="23.25" thickBot="1">
      <c r="A688" s="214" t="s">
        <v>5583</v>
      </c>
      <c r="B688" s="214" t="s">
        <v>5584</v>
      </c>
      <c r="C688" s="214" t="s">
        <v>3185</v>
      </c>
      <c r="D688" s="214" t="s">
        <v>3186</v>
      </c>
      <c r="E688" s="214" t="s">
        <v>4553</v>
      </c>
      <c r="F688" s="216">
        <v>39687</v>
      </c>
      <c r="G688" s="214" t="s">
        <v>5605</v>
      </c>
      <c r="H688" s="214" t="s">
        <v>3350</v>
      </c>
      <c r="I688" s="214" t="s">
        <v>3351</v>
      </c>
      <c r="J688" s="214" t="s">
        <v>3352</v>
      </c>
      <c r="K688" s="214" t="s">
        <v>5589</v>
      </c>
      <c r="L688" s="216">
        <v>39687</v>
      </c>
      <c r="M688" s="217">
        <v>246.62</v>
      </c>
      <c r="N688" s="217">
        <v>246.62</v>
      </c>
    </row>
    <row r="689" spans="1:14" ht="23.25" thickBot="1">
      <c r="A689" s="214" t="s">
        <v>5583</v>
      </c>
      <c r="B689" s="214" t="s">
        <v>5584</v>
      </c>
      <c r="C689" s="214" t="s">
        <v>3185</v>
      </c>
      <c r="D689" s="214" t="s">
        <v>3186</v>
      </c>
      <c r="E689" s="214" t="s">
        <v>4553</v>
      </c>
      <c r="F689" s="216">
        <v>39714</v>
      </c>
      <c r="G689" s="214" t="s">
        <v>5605</v>
      </c>
      <c r="H689" s="214" t="s">
        <v>3353</v>
      </c>
      <c r="I689" s="214" t="s">
        <v>3354</v>
      </c>
      <c r="J689" s="214" t="s">
        <v>3355</v>
      </c>
      <c r="K689" s="214" t="s">
        <v>5589</v>
      </c>
      <c r="L689" s="216">
        <v>39714</v>
      </c>
      <c r="M689" s="217">
        <v>1047.2</v>
      </c>
      <c r="N689" s="217">
        <v>1047.2</v>
      </c>
    </row>
    <row r="690" spans="1:14" ht="23.25" thickBot="1">
      <c r="A690" s="214" t="s">
        <v>5583</v>
      </c>
      <c r="B690" s="214" t="s">
        <v>5584</v>
      </c>
      <c r="C690" s="214" t="s">
        <v>3185</v>
      </c>
      <c r="D690" s="214" t="s">
        <v>3186</v>
      </c>
      <c r="E690" s="214" t="s">
        <v>4553</v>
      </c>
      <c r="F690" s="216">
        <v>39714</v>
      </c>
      <c r="G690" s="214" t="s">
        <v>5605</v>
      </c>
      <c r="H690" s="214" t="s">
        <v>3356</v>
      </c>
      <c r="I690" s="214" t="s">
        <v>3357</v>
      </c>
      <c r="J690" s="214" t="s">
        <v>3358</v>
      </c>
      <c r="K690" s="214" t="s">
        <v>5589</v>
      </c>
      <c r="L690" s="216">
        <v>39714</v>
      </c>
      <c r="M690" s="217">
        <v>1431.35</v>
      </c>
      <c r="N690" s="217">
        <v>1431.35</v>
      </c>
    </row>
    <row r="691" spans="1:14" ht="23.25" thickBot="1">
      <c r="A691" s="214" t="s">
        <v>5583</v>
      </c>
      <c r="B691" s="214" t="s">
        <v>5584</v>
      </c>
      <c r="C691" s="214" t="s">
        <v>3185</v>
      </c>
      <c r="D691" s="214" t="s">
        <v>3186</v>
      </c>
      <c r="E691" s="214" t="s">
        <v>4553</v>
      </c>
      <c r="F691" s="216">
        <v>39714</v>
      </c>
      <c r="G691" s="214" t="s">
        <v>5605</v>
      </c>
      <c r="H691" s="214" t="s">
        <v>3359</v>
      </c>
      <c r="I691" s="214" t="s">
        <v>3360</v>
      </c>
      <c r="J691" s="214" t="s">
        <v>3361</v>
      </c>
      <c r="K691" s="214" t="s">
        <v>5589</v>
      </c>
      <c r="L691" s="216">
        <v>39714</v>
      </c>
      <c r="M691" s="217">
        <v>1085.7</v>
      </c>
      <c r="N691" s="217">
        <v>1085.7</v>
      </c>
    </row>
    <row r="692" spans="1:14" ht="23.25" thickBot="1">
      <c r="A692" s="214" t="s">
        <v>5583</v>
      </c>
      <c r="B692" s="214" t="s">
        <v>5584</v>
      </c>
      <c r="C692" s="214" t="s">
        <v>3185</v>
      </c>
      <c r="D692" s="214" t="s">
        <v>3186</v>
      </c>
      <c r="E692" s="214" t="s">
        <v>4553</v>
      </c>
      <c r="F692" s="216">
        <v>39745</v>
      </c>
      <c r="G692" s="214" t="s">
        <v>5605</v>
      </c>
      <c r="H692" s="214" t="s">
        <v>3362</v>
      </c>
      <c r="I692" s="214" t="s">
        <v>3284</v>
      </c>
      <c r="J692" s="214" t="s">
        <v>3363</v>
      </c>
      <c r="K692" s="214" t="s">
        <v>5589</v>
      </c>
      <c r="L692" s="216">
        <v>39745</v>
      </c>
      <c r="M692" s="217">
        <v>1482.46</v>
      </c>
      <c r="N692" s="217">
        <v>1482.46</v>
      </c>
    </row>
    <row r="693" spans="1:14" ht="23.25" thickBot="1">
      <c r="A693" s="214" t="s">
        <v>5583</v>
      </c>
      <c r="B693" s="214" t="s">
        <v>5584</v>
      </c>
      <c r="C693" s="214" t="s">
        <v>3185</v>
      </c>
      <c r="D693" s="214" t="s">
        <v>3186</v>
      </c>
      <c r="E693" s="214" t="s">
        <v>4553</v>
      </c>
      <c r="F693" s="216">
        <v>39745</v>
      </c>
      <c r="G693" s="214" t="s">
        <v>5605</v>
      </c>
      <c r="H693" s="214" t="s">
        <v>3364</v>
      </c>
      <c r="I693" s="214" t="s">
        <v>3287</v>
      </c>
      <c r="J693" s="214" t="s">
        <v>3365</v>
      </c>
      <c r="K693" s="214" t="s">
        <v>5589</v>
      </c>
      <c r="L693" s="216">
        <v>39745</v>
      </c>
      <c r="M693" s="217">
        <v>1422.26</v>
      </c>
      <c r="N693" s="217">
        <v>1422.26</v>
      </c>
    </row>
    <row r="694" spans="1:14" ht="23.25" thickBot="1">
      <c r="A694" s="214" t="s">
        <v>5583</v>
      </c>
      <c r="B694" s="214" t="s">
        <v>5584</v>
      </c>
      <c r="C694" s="214" t="s">
        <v>3185</v>
      </c>
      <c r="D694" s="214" t="s">
        <v>3186</v>
      </c>
      <c r="E694" s="214" t="s">
        <v>4553</v>
      </c>
      <c r="F694" s="216">
        <v>39745</v>
      </c>
      <c r="G694" s="214" t="s">
        <v>5605</v>
      </c>
      <c r="H694" s="214" t="s">
        <v>3366</v>
      </c>
      <c r="I694" s="214" t="s">
        <v>3367</v>
      </c>
      <c r="J694" s="214" t="s">
        <v>3368</v>
      </c>
      <c r="K694" s="214" t="s">
        <v>5589</v>
      </c>
      <c r="L694" s="216">
        <v>39745</v>
      </c>
      <c r="M694" s="217">
        <v>2426.9699999999998</v>
      </c>
      <c r="N694" s="217">
        <v>2426.9699999999998</v>
      </c>
    </row>
    <row r="695" spans="1:14" ht="23.25" thickBot="1">
      <c r="A695" s="214" t="s">
        <v>5583</v>
      </c>
      <c r="B695" s="214" t="s">
        <v>5584</v>
      </c>
      <c r="C695" s="214" t="s">
        <v>3185</v>
      </c>
      <c r="D695" s="214" t="s">
        <v>3186</v>
      </c>
      <c r="E695" s="214" t="s">
        <v>4553</v>
      </c>
      <c r="F695" s="216">
        <v>39776</v>
      </c>
      <c r="G695" s="214" t="s">
        <v>5605</v>
      </c>
      <c r="H695" s="214" t="s">
        <v>3369</v>
      </c>
      <c r="I695" s="214" t="s">
        <v>3304</v>
      </c>
      <c r="J695" s="214" t="s">
        <v>3370</v>
      </c>
      <c r="K695" s="214" t="s">
        <v>3371</v>
      </c>
      <c r="L695" s="216">
        <v>39776</v>
      </c>
      <c r="M695" s="217">
        <v>1383.04</v>
      </c>
      <c r="N695" s="217">
        <v>1728.8</v>
      </c>
    </row>
    <row r="696" spans="1:14" ht="23.25" thickBot="1">
      <c r="A696" s="214" t="s">
        <v>5583</v>
      </c>
      <c r="B696" s="214" t="s">
        <v>5584</v>
      </c>
      <c r="C696" s="214" t="s">
        <v>3185</v>
      </c>
      <c r="D696" s="214" t="s">
        <v>3186</v>
      </c>
      <c r="E696" s="214" t="s">
        <v>4553</v>
      </c>
      <c r="F696" s="216">
        <v>39776</v>
      </c>
      <c r="G696" s="214" t="s">
        <v>5605</v>
      </c>
      <c r="H696" s="214" t="s">
        <v>3372</v>
      </c>
      <c r="I696" s="214" t="s">
        <v>3307</v>
      </c>
      <c r="J696" s="214" t="s">
        <v>3373</v>
      </c>
      <c r="K696" s="214" t="s">
        <v>3371</v>
      </c>
      <c r="L696" s="216">
        <v>39776</v>
      </c>
      <c r="M696" s="217">
        <v>1249.44</v>
      </c>
      <c r="N696" s="217">
        <v>1561.8</v>
      </c>
    </row>
    <row r="697" spans="1:14" ht="23.25" thickBot="1">
      <c r="A697" s="214" t="s">
        <v>5583</v>
      </c>
      <c r="B697" s="214" t="s">
        <v>5584</v>
      </c>
      <c r="C697" s="214" t="s">
        <v>3185</v>
      </c>
      <c r="D697" s="214" t="s">
        <v>3186</v>
      </c>
      <c r="E697" s="214" t="s">
        <v>4553</v>
      </c>
      <c r="F697" s="216">
        <v>39776</v>
      </c>
      <c r="G697" s="214" t="s">
        <v>5605</v>
      </c>
      <c r="H697" s="214" t="s">
        <v>3374</v>
      </c>
      <c r="I697" s="214" t="s">
        <v>3375</v>
      </c>
      <c r="J697" s="214" t="s">
        <v>3376</v>
      </c>
      <c r="K697" s="214" t="s">
        <v>3371</v>
      </c>
      <c r="L697" s="216">
        <v>39776</v>
      </c>
      <c r="M697" s="217">
        <v>1422.61</v>
      </c>
      <c r="N697" s="217">
        <v>1778.26</v>
      </c>
    </row>
    <row r="698" spans="1:14" ht="23.25" thickBot="1">
      <c r="A698" s="214" t="s">
        <v>5583</v>
      </c>
      <c r="B698" s="214" t="s">
        <v>5584</v>
      </c>
      <c r="C698" s="214" t="s">
        <v>3185</v>
      </c>
      <c r="D698" s="214" t="s">
        <v>3186</v>
      </c>
      <c r="E698" s="214" t="s">
        <v>4553</v>
      </c>
      <c r="F698" s="216">
        <v>39804</v>
      </c>
      <c r="G698" s="214" t="s">
        <v>5605</v>
      </c>
      <c r="H698" s="214" t="s">
        <v>3377</v>
      </c>
      <c r="I698" s="214" t="s">
        <v>3378</v>
      </c>
      <c r="J698" s="214" t="s">
        <v>3379</v>
      </c>
      <c r="K698" s="214" t="s">
        <v>3380</v>
      </c>
      <c r="L698" s="216">
        <v>39804</v>
      </c>
      <c r="M698" s="217">
        <v>816.52</v>
      </c>
      <c r="N698" s="217">
        <v>1020.65</v>
      </c>
    </row>
    <row r="699" spans="1:14" ht="23.25" thickBot="1">
      <c r="A699" s="214" t="s">
        <v>5583</v>
      </c>
      <c r="B699" s="214" t="s">
        <v>5584</v>
      </c>
      <c r="C699" s="214" t="s">
        <v>3185</v>
      </c>
      <c r="D699" s="214" t="s">
        <v>3186</v>
      </c>
      <c r="E699" s="214" t="s">
        <v>4553</v>
      </c>
      <c r="F699" s="216">
        <v>39804</v>
      </c>
      <c r="G699" s="214" t="s">
        <v>5605</v>
      </c>
      <c r="H699" s="214" t="s">
        <v>3381</v>
      </c>
      <c r="I699" s="214" t="s">
        <v>3382</v>
      </c>
      <c r="J699" s="214" t="s">
        <v>3383</v>
      </c>
      <c r="K699" s="214" t="s">
        <v>3380</v>
      </c>
      <c r="L699" s="216">
        <v>39804</v>
      </c>
      <c r="M699" s="217">
        <v>1231.8599999999999</v>
      </c>
      <c r="N699" s="217">
        <v>1539.83</v>
      </c>
    </row>
    <row r="700" spans="1:14" ht="23.25" thickBot="1">
      <c r="A700" s="214" t="s">
        <v>5583</v>
      </c>
      <c r="B700" s="214" t="s">
        <v>5584</v>
      </c>
      <c r="C700" s="214" t="s">
        <v>3185</v>
      </c>
      <c r="D700" s="214" t="s">
        <v>3186</v>
      </c>
      <c r="E700" s="214" t="s">
        <v>4553</v>
      </c>
      <c r="F700" s="216">
        <v>39804</v>
      </c>
      <c r="G700" s="214" t="s">
        <v>5605</v>
      </c>
      <c r="H700" s="214" t="s">
        <v>3384</v>
      </c>
      <c r="I700" s="214" t="s">
        <v>3385</v>
      </c>
      <c r="J700" s="214" t="s">
        <v>3386</v>
      </c>
      <c r="K700" s="214" t="s">
        <v>3380</v>
      </c>
      <c r="L700" s="216">
        <v>39804</v>
      </c>
      <c r="M700" s="217">
        <v>804.86</v>
      </c>
      <c r="N700" s="217">
        <v>1006.08</v>
      </c>
    </row>
    <row r="701" spans="1:14" ht="23.25" thickBot="1">
      <c r="A701" s="214" t="s">
        <v>5583</v>
      </c>
      <c r="B701" s="214" t="s">
        <v>5584</v>
      </c>
      <c r="C701" s="214" t="s">
        <v>3387</v>
      </c>
      <c r="D701" s="214" t="s">
        <v>3388</v>
      </c>
      <c r="E701" s="214" t="s">
        <v>4553</v>
      </c>
      <c r="F701" s="216">
        <v>39478</v>
      </c>
      <c r="G701" s="214" t="s">
        <v>5605</v>
      </c>
      <c r="H701" s="214" t="s">
        <v>3389</v>
      </c>
      <c r="I701" s="214" t="s">
        <v>3390</v>
      </c>
      <c r="J701" s="214" t="s">
        <v>3391</v>
      </c>
      <c r="K701" s="214" t="s">
        <v>5589</v>
      </c>
      <c r="L701" s="216">
        <v>39478</v>
      </c>
      <c r="M701" s="217">
        <v>197.77</v>
      </c>
      <c r="N701" s="217">
        <v>197.77</v>
      </c>
    </row>
    <row r="702" spans="1:14" ht="23.25" thickBot="1">
      <c r="A702" s="214" t="s">
        <v>5583</v>
      </c>
      <c r="B702" s="214" t="s">
        <v>5584</v>
      </c>
      <c r="C702" s="214" t="s">
        <v>3387</v>
      </c>
      <c r="D702" s="214" t="s">
        <v>3388</v>
      </c>
      <c r="E702" s="214" t="s">
        <v>4553</v>
      </c>
      <c r="F702" s="216">
        <v>39478</v>
      </c>
      <c r="G702" s="214" t="s">
        <v>5605</v>
      </c>
      <c r="H702" s="214" t="s">
        <v>3392</v>
      </c>
      <c r="I702" s="214" t="s">
        <v>3393</v>
      </c>
      <c r="J702" s="214" t="s">
        <v>3394</v>
      </c>
      <c r="K702" s="214" t="s">
        <v>5589</v>
      </c>
      <c r="L702" s="216">
        <v>39478</v>
      </c>
      <c r="M702" s="217">
        <v>138.81</v>
      </c>
      <c r="N702" s="217">
        <v>138.81</v>
      </c>
    </row>
    <row r="703" spans="1:14" ht="23.25" thickBot="1">
      <c r="A703" s="214" t="s">
        <v>5583</v>
      </c>
      <c r="B703" s="214" t="s">
        <v>5584</v>
      </c>
      <c r="C703" s="214" t="s">
        <v>3387</v>
      </c>
      <c r="D703" s="214" t="s">
        <v>3388</v>
      </c>
      <c r="E703" s="214" t="s">
        <v>4553</v>
      </c>
      <c r="F703" s="216">
        <v>39478</v>
      </c>
      <c r="G703" s="214" t="s">
        <v>5605</v>
      </c>
      <c r="H703" s="214" t="s">
        <v>3395</v>
      </c>
      <c r="I703" s="214" t="s">
        <v>3396</v>
      </c>
      <c r="J703" s="214" t="s">
        <v>3397</v>
      </c>
      <c r="K703" s="214" t="s">
        <v>5589</v>
      </c>
      <c r="L703" s="216">
        <v>39478</v>
      </c>
      <c r="M703" s="217">
        <v>169.25</v>
      </c>
      <c r="N703" s="217">
        <v>169.25</v>
      </c>
    </row>
    <row r="704" spans="1:14" ht="23.25" thickBot="1">
      <c r="A704" s="214" t="s">
        <v>5583</v>
      </c>
      <c r="B704" s="214" t="s">
        <v>5584</v>
      </c>
      <c r="C704" s="214" t="s">
        <v>3387</v>
      </c>
      <c r="D704" s="214" t="s">
        <v>3388</v>
      </c>
      <c r="E704" s="214" t="s">
        <v>4553</v>
      </c>
      <c r="F704" s="216">
        <v>39478</v>
      </c>
      <c r="G704" s="214" t="s">
        <v>5605</v>
      </c>
      <c r="H704" s="214" t="s">
        <v>3398</v>
      </c>
      <c r="I704" s="214" t="s">
        <v>3399</v>
      </c>
      <c r="J704" s="214" t="s">
        <v>3400</v>
      </c>
      <c r="K704" s="214" t="s">
        <v>5589</v>
      </c>
      <c r="L704" s="216">
        <v>39478</v>
      </c>
      <c r="M704" s="217">
        <v>141.35</v>
      </c>
      <c r="N704" s="217">
        <v>141.35</v>
      </c>
    </row>
    <row r="705" spans="1:16" ht="23.25" thickBot="1">
      <c r="A705" s="214" t="s">
        <v>5583</v>
      </c>
      <c r="B705" s="214" t="s">
        <v>5584</v>
      </c>
      <c r="C705" s="214" t="s">
        <v>3387</v>
      </c>
      <c r="D705" s="214" t="s">
        <v>3388</v>
      </c>
      <c r="E705" s="214" t="s">
        <v>4553</v>
      </c>
      <c r="F705" s="216">
        <v>39478</v>
      </c>
      <c r="G705" s="214" t="s">
        <v>5605</v>
      </c>
      <c r="H705" s="214" t="s">
        <v>3401</v>
      </c>
      <c r="I705" s="214" t="s">
        <v>3402</v>
      </c>
      <c r="J705" s="214" t="s">
        <v>3403</v>
      </c>
      <c r="K705" s="214" t="s">
        <v>5589</v>
      </c>
      <c r="L705" s="216">
        <v>39478</v>
      </c>
      <c r="M705" s="217">
        <v>227.29</v>
      </c>
      <c r="N705" s="217">
        <v>227.29</v>
      </c>
    </row>
    <row r="706" spans="1:16" ht="23.25" thickBot="1">
      <c r="A706" s="214" t="s">
        <v>5583</v>
      </c>
      <c r="B706" s="214" t="s">
        <v>5584</v>
      </c>
      <c r="C706" s="214" t="s">
        <v>3387</v>
      </c>
      <c r="D706" s="214" t="s">
        <v>3388</v>
      </c>
      <c r="E706" s="214" t="s">
        <v>4553</v>
      </c>
      <c r="F706" s="216">
        <v>39500</v>
      </c>
      <c r="G706" s="214" t="s">
        <v>5605</v>
      </c>
      <c r="H706" s="214" t="s">
        <v>3404</v>
      </c>
      <c r="I706" s="214" t="s">
        <v>3405</v>
      </c>
      <c r="J706" s="214" t="s">
        <v>3406</v>
      </c>
      <c r="K706" s="214" t="s">
        <v>5589</v>
      </c>
      <c r="L706" s="216">
        <v>39500</v>
      </c>
      <c r="M706" s="217">
        <v>580.03</v>
      </c>
      <c r="N706" s="217">
        <v>580.03</v>
      </c>
    </row>
    <row r="707" spans="1:16" ht="23.25" thickBot="1">
      <c r="A707" s="214" t="s">
        <v>5583</v>
      </c>
      <c r="B707" s="214" t="s">
        <v>5584</v>
      </c>
      <c r="C707" s="214" t="s">
        <v>3387</v>
      </c>
      <c r="D707" s="214" t="s">
        <v>3388</v>
      </c>
      <c r="E707" s="214" t="s">
        <v>4553</v>
      </c>
      <c r="F707" s="216">
        <v>39534</v>
      </c>
      <c r="G707" s="214" t="s">
        <v>5605</v>
      </c>
      <c r="H707" s="214" t="s">
        <v>3407</v>
      </c>
      <c r="I707" s="214" t="s">
        <v>3408</v>
      </c>
      <c r="J707" s="214" t="s">
        <v>3409</v>
      </c>
      <c r="K707" s="214" t="s">
        <v>5589</v>
      </c>
      <c r="L707" s="216">
        <v>39534</v>
      </c>
      <c r="M707" s="217">
        <v>304.91000000000003</v>
      </c>
      <c r="N707" s="217">
        <v>304.91000000000003</v>
      </c>
    </row>
    <row r="708" spans="1:16" ht="23.25" thickBot="1">
      <c r="A708" s="214" t="s">
        <v>5583</v>
      </c>
      <c r="B708" s="214" t="s">
        <v>5584</v>
      </c>
      <c r="C708" s="214" t="s">
        <v>3387</v>
      </c>
      <c r="D708" s="214" t="s">
        <v>3388</v>
      </c>
      <c r="E708" s="214" t="s">
        <v>4553</v>
      </c>
      <c r="F708" s="216">
        <v>39534</v>
      </c>
      <c r="G708" s="214" t="s">
        <v>5605</v>
      </c>
      <c r="H708" s="214" t="s">
        <v>3410</v>
      </c>
      <c r="I708" s="214" t="s">
        <v>3408</v>
      </c>
      <c r="J708" s="214" t="s">
        <v>3411</v>
      </c>
      <c r="K708" s="214" t="s">
        <v>5589</v>
      </c>
      <c r="L708" s="216">
        <v>39534</v>
      </c>
      <c r="M708" s="217">
        <v>345.87</v>
      </c>
      <c r="N708" s="217">
        <v>345.87</v>
      </c>
    </row>
    <row r="709" spans="1:16" ht="23.25" thickBot="1">
      <c r="A709" s="214" t="s">
        <v>5583</v>
      </c>
      <c r="B709" s="214" t="s">
        <v>5584</v>
      </c>
      <c r="C709" s="214" t="s">
        <v>3387</v>
      </c>
      <c r="D709" s="214" t="s">
        <v>3388</v>
      </c>
      <c r="E709" s="214" t="s">
        <v>4553</v>
      </c>
      <c r="F709" s="216">
        <v>39534</v>
      </c>
      <c r="G709" s="214" t="s">
        <v>5605</v>
      </c>
      <c r="H709" s="214" t="s">
        <v>3412</v>
      </c>
      <c r="I709" s="214" t="s">
        <v>3408</v>
      </c>
      <c r="J709" s="214" t="s">
        <v>3413</v>
      </c>
      <c r="K709" s="214" t="s">
        <v>5589</v>
      </c>
      <c r="L709" s="216">
        <v>39534</v>
      </c>
      <c r="M709" s="217">
        <v>225.73</v>
      </c>
      <c r="N709" s="217">
        <v>225.73</v>
      </c>
    </row>
    <row r="710" spans="1:16" ht="23.25" thickBot="1">
      <c r="A710" s="214" t="s">
        <v>5583</v>
      </c>
      <c r="B710" s="214" t="s">
        <v>5584</v>
      </c>
      <c r="C710" s="214" t="s">
        <v>3387</v>
      </c>
      <c r="D710" s="214" t="s">
        <v>3388</v>
      </c>
      <c r="E710" s="214" t="s">
        <v>4553</v>
      </c>
      <c r="F710" s="216">
        <v>39562</v>
      </c>
      <c r="G710" s="214" t="s">
        <v>5605</v>
      </c>
      <c r="H710" s="214" t="s">
        <v>3414</v>
      </c>
      <c r="I710" s="214" t="s">
        <v>3415</v>
      </c>
      <c r="J710" s="214" t="s">
        <v>3416</v>
      </c>
      <c r="K710" s="214" t="s">
        <v>5589</v>
      </c>
      <c r="L710" s="216">
        <v>39562</v>
      </c>
      <c r="M710" s="217">
        <v>613.12</v>
      </c>
      <c r="N710" s="217">
        <v>613.12</v>
      </c>
    </row>
    <row r="711" spans="1:16" ht="23.25" thickBot="1">
      <c r="A711" s="214" t="s">
        <v>5583</v>
      </c>
      <c r="B711" s="214" t="s">
        <v>5584</v>
      </c>
      <c r="C711" s="214" t="s">
        <v>3387</v>
      </c>
      <c r="D711" s="214" t="s">
        <v>3388</v>
      </c>
      <c r="E711" s="214" t="s">
        <v>4553</v>
      </c>
      <c r="F711" s="216">
        <v>39598</v>
      </c>
      <c r="G711" s="214" t="s">
        <v>5605</v>
      </c>
      <c r="H711" s="214" t="s">
        <v>3417</v>
      </c>
      <c r="I711" s="214" t="s">
        <v>3367</v>
      </c>
      <c r="J711" s="214" t="s">
        <v>3418</v>
      </c>
      <c r="K711" s="214" t="s">
        <v>5589</v>
      </c>
      <c r="L711" s="216">
        <v>39598</v>
      </c>
      <c r="M711" s="217">
        <v>335.57</v>
      </c>
      <c r="N711" s="217">
        <v>335.57</v>
      </c>
    </row>
    <row r="712" spans="1:16" ht="23.25" thickBot="1">
      <c r="A712" s="214" t="s">
        <v>5583</v>
      </c>
      <c r="B712" s="214" t="s">
        <v>5584</v>
      </c>
      <c r="C712" s="214" t="s">
        <v>3387</v>
      </c>
      <c r="D712" s="214" t="s">
        <v>3388</v>
      </c>
      <c r="E712" s="214" t="s">
        <v>4553</v>
      </c>
      <c r="F712" s="216">
        <v>39598</v>
      </c>
      <c r="G712" s="214" t="s">
        <v>5605</v>
      </c>
      <c r="H712" s="214" t="s">
        <v>3419</v>
      </c>
      <c r="I712" s="214" t="s">
        <v>3420</v>
      </c>
      <c r="J712" s="214" t="s">
        <v>3421</v>
      </c>
      <c r="K712" s="214" t="s">
        <v>5589</v>
      </c>
      <c r="L712" s="216">
        <v>39598</v>
      </c>
      <c r="M712" s="217">
        <v>359.33</v>
      </c>
      <c r="N712" s="217">
        <v>359.33</v>
      </c>
    </row>
    <row r="713" spans="1:16" ht="23.25" thickBot="1">
      <c r="A713" s="214" t="s">
        <v>5583</v>
      </c>
      <c r="B713" s="214" t="s">
        <v>5584</v>
      </c>
      <c r="C713" s="214" t="s">
        <v>3387</v>
      </c>
      <c r="D713" s="214" t="s">
        <v>3388</v>
      </c>
      <c r="E713" s="214" t="s">
        <v>4553</v>
      </c>
      <c r="F713" s="216">
        <v>39653</v>
      </c>
      <c r="G713" s="214" t="s">
        <v>5605</v>
      </c>
      <c r="H713" s="214" t="s">
        <v>3422</v>
      </c>
      <c r="I713" s="214" t="s">
        <v>3423</v>
      </c>
      <c r="J713" s="214" t="s">
        <v>3424</v>
      </c>
      <c r="K713" s="214" t="s">
        <v>5589</v>
      </c>
      <c r="L713" s="216">
        <v>39653</v>
      </c>
      <c r="M713" s="217">
        <v>936.15</v>
      </c>
      <c r="N713" s="217">
        <v>936.15</v>
      </c>
    </row>
    <row r="714" spans="1:16" ht="23.25" thickBot="1">
      <c r="A714" s="214" t="s">
        <v>5583</v>
      </c>
      <c r="B714" s="214" t="s">
        <v>5584</v>
      </c>
      <c r="C714" s="214" t="s">
        <v>3387</v>
      </c>
      <c r="D714" s="214" t="s">
        <v>3388</v>
      </c>
      <c r="E714" s="214" t="s">
        <v>4553</v>
      </c>
      <c r="F714" s="216">
        <v>39714</v>
      </c>
      <c r="G714" s="214" t="s">
        <v>5605</v>
      </c>
      <c r="H714" s="214" t="s">
        <v>3425</v>
      </c>
      <c r="I714" s="214" t="s">
        <v>3426</v>
      </c>
      <c r="J714" s="214" t="s">
        <v>3427</v>
      </c>
      <c r="K714" s="214" t="s">
        <v>5589</v>
      </c>
      <c r="L714" s="216">
        <v>39714</v>
      </c>
      <c r="M714" s="217">
        <v>230.23</v>
      </c>
      <c r="N714" s="217">
        <v>230.23</v>
      </c>
    </row>
    <row r="715" spans="1:16" ht="23.25" thickBot="1">
      <c r="A715" s="214" t="s">
        <v>5583</v>
      </c>
      <c r="B715" s="214" t="s">
        <v>5584</v>
      </c>
      <c r="C715" s="214" t="s">
        <v>3387</v>
      </c>
      <c r="D715" s="214" t="s">
        <v>3388</v>
      </c>
      <c r="E715" s="214" t="s">
        <v>4553</v>
      </c>
      <c r="F715" s="216">
        <v>39776</v>
      </c>
      <c r="G715" s="214" t="s">
        <v>5605</v>
      </c>
      <c r="H715" s="214" t="s">
        <v>3428</v>
      </c>
      <c r="I715" s="214" t="s">
        <v>3429</v>
      </c>
      <c r="J715" s="214" t="s">
        <v>3430</v>
      </c>
      <c r="K715" s="214" t="s">
        <v>3371</v>
      </c>
      <c r="L715" s="216">
        <v>39776</v>
      </c>
      <c r="M715" s="217">
        <v>269.27999999999997</v>
      </c>
      <c r="N715" s="217">
        <v>336.6</v>
      </c>
    </row>
    <row r="716" spans="1:16" ht="23.25" thickBot="1">
      <c r="A716" s="214" t="s">
        <v>5583</v>
      </c>
      <c r="B716" s="214" t="s">
        <v>5584</v>
      </c>
      <c r="C716" s="214" t="s">
        <v>3387</v>
      </c>
      <c r="D716" s="214" t="s">
        <v>3388</v>
      </c>
      <c r="E716" s="214" t="s">
        <v>4553</v>
      </c>
      <c r="F716" s="216">
        <v>39804</v>
      </c>
      <c r="G716" s="214" t="s">
        <v>5605</v>
      </c>
      <c r="H716" s="214" t="s">
        <v>3431</v>
      </c>
      <c r="I716" s="214" t="s">
        <v>3432</v>
      </c>
      <c r="J716" s="214" t="s">
        <v>3433</v>
      </c>
      <c r="K716" s="214" t="s">
        <v>3380</v>
      </c>
      <c r="L716" s="216">
        <v>39804</v>
      </c>
      <c r="M716" s="217">
        <v>230.58</v>
      </c>
      <c r="N716" s="217">
        <v>288.23</v>
      </c>
    </row>
    <row r="717" spans="1:16" ht="13.5" thickBot="1">
      <c r="A717" s="214"/>
      <c r="B717" s="214"/>
      <c r="C717" s="214"/>
      <c r="D717" s="214"/>
      <c r="E717" s="214"/>
      <c r="F717" s="216"/>
      <c r="G717" s="214"/>
      <c r="H717" s="214"/>
      <c r="I717" s="214"/>
      <c r="J717" s="214"/>
      <c r="K717" s="214"/>
      <c r="L717" s="216"/>
      <c r="M717" s="217">
        <f>SUM(M5:M716)</f>
        <v>1301220.6200000006</v>
      </c>
      <c r="N717" s="217">
        <f>SUM(N5:N716)</f>
        <v>1341876.8399999994</v>
      </c>
      <c r="O717" s="218">
        <f>N717+72861</f>
        <v>1414737.8399999994</v>
      </c>
      <c r="P717">
        <f>O717/10.95*2400</f>
        <v>310079526.57534236</v>
      </c>
    </row>
    <row r="718" spans="1:16" ht="13.5" thickBot="1">
      <c r="A718" s="214"/>
      <c r="B718" s="214"/>
      <c r="C718" s="214"/>
      <c r="D718" s="214"/>
      <c r="E718" s="214"/>
      <c r="F718" s="216"/>
      <c r="G718" s="214"/>
      <c r="H718" s="214"/>
      <c r="I718" s="214"/>
      <c r="J718" s="214"/>
      <c r="K718" s="214"/>
      <c r="L718" s="216"/>
      <c r="M718" s="217"/>
      <c r="N718" s="217"/>
      <c r="P718" s="123">
        <v>310079527</v>
      </c>
    </row>
    <row r="719" spans="1:16" ht="23.25" thickBot="1">
      <c r="A719" s="214" t="s">
        <v>5583</v>
      </c>
      <c r="B719" s="214" t="s">
        <v>5584</v>
      </c>
      <c r="C719" s="214" t="s">
        <v>7490</v>
      </c>
      <c r="D719" s="214" t="s">
        <v>7491</v>
      </c>
      <c r="E719" s="214" t="s">
        <v>5604</v>
      </c>
      <c r="F719" s="216">
        <v>39576</v>
      </c>
      <c r="G719" s="214" t="s">
        <v>5605</v>
      </c>
      <c r="H719" s="214" t="s">
        <v>3434</v>
      </c>
      <c r="I719" s="214" t="s">
        <v>3435</v>
      </c>
      <c r="J719" s="214" t="s">
        <v>3436</v>
      </c>
      <c r="K719" s="214" t="s">
        <v>5589</v>
      </c>
      <c r="L719" s="216">
        <v>39576</v>
      </c>
      <c r="M719" s="217">
        <v>211.95</v>
      </c>
      <c r="N719" s="217">
        <v>211.95</v>
      </c>
    </row>
    <row r="720" spans="1:16" ht="23.25" thickBot="1">
      <c r="A720" s="214" t="s">
        <v>5583</v>
      </c>
      <c r="B720" s="214" t="s">
        <v>5584</v>
      </c>
      <c r="C720" s="214" t="s">
        <v>7490</v>
      </c>
      <c r="D720" s="214" t="s">
        <v>7491</v>
      </c>
      <c r="E720" s="214" t="s">
        <v>5604</v>
      </c>
      <c r="F720" s="216">
        <v>39604</v>
      </c>
      <c r="G720" s="214" t="s">
        <v>5605</v>
      </c>
      <c r="H720" s="214" t="s">
        <v>3437</v>
      </c>
      <c r="I720" s="214" t="s">
        <v>3435</v>
      </c>
      <c r="J720" s="214" t="s">
        <v>3438</v>
      </c>
      <c r="K720" s="214" t="s">
        <v>5589</v>
      </c>
      <c r="L720" s="216">
        <v>39604</v>
      </c>
      <c r="M720" s="217">
        <v>517.63</v>
      </c>
      <c r="N720" s="217">
        <v>517.63</v>
      </c>
    </row>
    <row r="721" spans="1:14" ht="23.25" thickBot="1">
      <c r="A721" s="214" t="s">
        <v>5583</v>
      </c>
      <c r="B721" s="214" t="s">
        <v>5584</v>
      </c>
      <c r="C721" s="214" t="s">
        <v>7490</v>
      </c>
      <c r="D721" s="214" t="s">
        <v>7491</v>
      </c>
      <c r="E721" s="214" t="s">
        <v>5604</v>
      </c>
      <c r="F721" s="216">
        <v>39755</v>
      </c>
      <c r="G721" s="214" t="s">
        <v>5605</v>
      </c>
      <c r="H721" s="214" t="s">
        <v>3439</v>
      </c>
      <c r="I721" s="214" t="s">
        <v>3440</v>
      </c>
      <c r="J721" s="214" t="s">
        <v>3441</v>
      </c>
      <c r="K721" s="214" t="s">
        <v>5589</v>
      </c>
      <c r="L721" s="216">
        <v>39755</v>
      </c>
      <c r="M721" s="217">
        <v>163.87</v>
      </c>
      <c r="N721" s="217">
        <v>163.87</v>
      </c>
    </row>
    <row r="722" spans="1:14" ht="23.25" thickBot="1">
      <c r="A722" s="214" t="s">
        <v>5583</v>
      </c>
      <c r="B722" s="214" t="s">
        <v>5584</v>
      </c>
      <c r="C722" s="214" t="s">
        <v>7490</v>
      </c>
      <c r="D722" s="214" t="s">
        <v>7491</v>
      </c>
      <c r="E722" s="214" t="s">
        <v>5604</v>
      </c>
      <c r="F722" s="216">
        <v>39833</v>
      </c>
      <c r="G722" s="214" t="s">
        <v>5605</v>
      </c>
      <c r="H722" s="214" t="s">
        <v>3442</v>
      </c>
      <c r="I722" s="214" t="s">
        <v>3443</v>
      </c>
      <c r="J722" s="214" t="s">
        <v>3444</v>
      </c>
      <c r="K722" s="214" t="s">
        <v>3445</v>
      </c>
      <c r="L722" s="216">
        <v>39803</v>
      </c>
      <c r="M722" s="217">
        <v>237.2</v>
      </c>
      <c r="N722" s="217">
        <v>296.5</v>
      </c>
    </row>
    <row r="723" spans="1:14" ht="23.25" thickBot="1">
      <c r="A723" s="214" t="s">
        <v>5583</v>
      </c>
      <c r="B723" s="214" t="s">
        <v>5584</v>
      </c>
      <c r="C723" s="214" t="s">
        <v>7510</v>
      </c>
      <c r="D723" s="214" t="s">
        <v>7511</v>
      </c>
      <c r="E723" s="214" t="s">
        <v>5778</v>
      </c>
      <c r="F723" s="216">
        <v>39673</v>
      </c>
      <c r="G723" s="214" t="s">
        <v>5605</v>
      </c>
      <c r="H723" s="214" t="s">
        <v>3446</v>
      </c>
      <c r="I723" s="214" t="s">
        <v>3447</v>
      </c>
      <c r="J723" s="214" t="s">
        <v>3448</v>
      </c>
      <c r="K723" s="214" t="s">
        <v>5589</v>
      </c>
      <c r="L723" s="216">
        <v>39673</v>
      </c>
      <c r="M723" s="217">
        <v>9196.32</v>
      </c>
      <c r="N723" s="217">
        <v>9196.32</v>
      </c>
    </row>
    <row r="724" spans="1:14" ht="23.25" thickBot="1">
      <c r="A724" s="214" t="s">
        <v>5583</v>
      </c>
      <c r="B724" s="214" t="s">
        <v>5584</v>
      </c>
      <c r="C724" s="214" t="s">
        <v>3449</v>
      </c>
      <c r="D724" s="214" t="s">
        <v>3450</v>
      </c>
      <c r="E724" s="214" t="s">
        <v>5778</v>
      </c>
      <c r="F724" s="216">
        <v>39489</v>
      </c>
      <c r="G724" s="214" t="s">
        <v>5605</v>
      </c>
      <c r="H724" s="214" t="s">
        <v>3451</v>
      </c>
      <c r="I724" s="214" t="s">
        <v>3452</v>
      </c>
      <c r="J724" s="214" t="s">
        <v>3453</v>
      </c>
      <c r="K724" s="214" t="s">
        <v>5589</v>
      </c>
      <c r="L724" s="216">
        <v>39489</v>
      </c>
      <c r="M724" s="217">
        <v>343.44</v>
      </c>
      <c r="N724" s="217">
        <v>343.44</v>
      </c>
    </row>
    <row r="725" spans="1:14" ht="23.25" thickBot="1">
      <c r="A725" s="214" t="s">
        <v>5583</v>
      </c>
      <c r="B725" s="214" t="s">
        <v>5584</v>
      </c>
      <c r="C725" s="214" t="s">
        <v>3449</v>
      </c>
      <c r="D725" s="214" t="s">
        <v>3450</v>
      </c>
      <c r="E725" s="214" t="s">
        <v>5778</v>
      </c>
      <c r="F725" s="216">
        <v>39489</v>
      </c>
      <c r="G725" s="214" t="s">
        <v>5605</v>
      </c>
      <c r="H725" s="214" t="s">
        <v>3454</v>
      </c>
      <c r="I725" s="214" t="s">
        <v>3452</v>
      </c>
      <c r="J725" s="214" t="s">
        <v>3455</v>
      </c>
      <c r="K725" s="214" t="s">
        <v>5589</v>
      </c>
      <c r="L725" s="216">
        <v>39489</v>
      </c>
      <c r="M725" s="217">
        <v>370.86</v>
      </c>
      <c r="N725" s="217">
        <v>370.86</v>
      </c>
    </row>
    <row r="726" spans="1:14" ht="23.25" thickBot="1">
      <c r="A726" s="214" t="s">
        <v>5583</v>
      </c>
      <c r="B726" s="214" t="s">
        <v>5584</v>
      </c>
      <c r="C726" s="214" t="s">
        <v>3449</v>
      </c>
      <c r="D726" s="214" t="s">
        <v>3450</v>
      </c>
      <c r="E726" s="214" t="s">
        <v>5778</v>
      </c>
      <c r="F726" s="216">
        <v>39489</v>
      </c>
      <c r="G726" s="214" t="s">
        <v>5605</v>
      </c>
      <c r="H726" s="214" t="s">
        <v>3456</v>
      </c>
      <c r="I726" s="214" t="s">
        <v>3457</v>
      </c>
      <c r="J726" s="214" t="s">
        <v>3458</v>
      </c>
      <c r="K726" s="214" t="s">
        <v>5589</v>
      </c>
      <c r="L726" s="216">
        <v>39489</v>
      </c>
      <c r="M726" s="217">
        <v>331.25</v>
      </c>
      <c r="N726" s="217">
        <v>331.25</v>
      </c>
    </row>
    <row r="727" spans="1:14" ht="23.25" thickBot="1">
      <c r="A727" s="214" t="s">
        <v>5583</v>
      </c>
      <c r="B727" s="214" t="s">
        <v>5584</v>
      </c>
      <c r="C727" s="214" t="s">
        <v>3449</v>
      </c>
      <c r="D727" s="214" t="s">
        <v>3450</v>
      </c>
      <c r="E727" s="214" t="s">
        <v>5778</v>
      </c>
      <c r="F727" s="216">
        <v>39489</v>
      </c>
      <c r="G727" s="214" t="s">
        <v>5605</v>
      </c>
      <c r="H727" s="214" t="s">
        <v>3459</v>
      </c>
      <c r="I727" s="214" t="s">
        <v>3460</v>
      </c>
      <c r="J727" s="214" t="s">
        <v>3461</v>
      </c>
      <c r="K727" s="214" t="s">
        <v>5589</v>
      </c>
      <c r="L727" s="216">
        <v>39489</v>
      </c>
      <c r="M727" s="217">
        <v>288.68</v>
      </c>
      <c r="N727" s="217">
        <v>288.68</v>
      </c>
    </row>
    <row r="728" spans="1:14" ht="23.25" thickBot="1">
      <c r="A728" s="214" t="s">
        <v>5583</v>
      </c>
      <c r="B728" s="214" t="s">
        <v>5584</v>
      </c>
      <c r="C728" s="214" t="s">
        <v>3449</v>
      </c>
      <c r="D728" s="214" t="s">
        <v>3450</v>
      </c>
      <c r="E728" s="214" t="s">
        <v>5778</v>
      </c>
      <c r="F728" s="216">
        <v>39489</v>
      </c>
      <c r="G728" s="214" t="s">
        <v>5605</v>
      </c>
      <c r="H728" s="214" t="s">
        <v>3462</v>
      </c>
      <c r="I728" s="214" t="s">
        <v>3463</v>
      </c>
      <c r="J728" s="214" t="s">
        <v>3464</v>
      </c>
      <c r="K728" s="214" t="s">
        <v>5589</v>
      </c>
      <c r="L728" s="216">
        <v>39489</v>
      </c>
      <c r="M728" s="217">
        <v>267.19</v>
      </c>
      <c r="N728" s="217">
        <v>267.19</v>
      </c>
    </row>
    <row r="729" spans="1:14" ht="23.25" thickBot="1">
      <c r="A729" s="214" t="s">
        <v>5583</v>
      </c>
      <c r="B729" s="214" t="s">
        <v>5584</v>
      </c>
      <c r="C729" s="214" t="s">
        <v>3449</v>
      </c>
      <c r="D729" s="214" t="s">
        <v>3450</v>
      </c>
      <c r="E729" s="214" t="s">
        <v>5778</v>
      </c>
      <c r="F729" s="216">
        <v>39489</v>
      </c>
      <c r="G729" s="214" t="s">
        <v>5605</v>
      </c>
      <c r="H729" s="214" t="s">
        <v>3465</v>
      </c>
      <c r="I729" s="214" t="s">
        <v>3457</v>
      </c>
      <c r="J729" s="214" t="s">
        <v>3466</v>
      </c>
      <c r="K729" s="214" t="s">
        <v>5589</v>
      </c>
      <c r="L729" s="216">
        <v>39489</v>
      </c>
      <c r="M729" s="217">
        <v>381.7</v>
      </c>
      <c r="N729" s="217">
        <v>381.7</v>
      </c>
    </row>
    <row r="730" spans="1:14" ht="23.25" thickBot="1">
      <c r="A730" s="214" t="s">
        <v>5583</v>
      </c>
      <c r="B730" s="214" t="s">
        <v>5584</v>
      </c>
      <c r="C730" s="214" t="s">
        <v>3449</v>
      </c>
      <c r="D730" s="214" t="s">
        <v>3450</v>
      </c>
      <c r="E730" s="214" t="s">
        <v>5778</v>
      </c>
      <c r="F730" s="216">
        <v>39489</v>
      </c>
      <c r="G730" s="214" t="s">
        <v>5605</v>
      </c>
      <c r="H730" s="214" t="s">
        <v>3467</v>
      </c>
      <c r="I730" s="214" t="s">
        <v>3468</v>
      </c>
      <c r="J730" s="214" t="s">
        <v>3469</v>
      </c>
      <c r="K730" s="214" t="s">
        <v>5589</v>
      </c>
      <c r="L730" s="216">
        <v>39489</v>
      </c>
      <c r="M730" s="217">
        <v>372.98</v>
      </c>
      <c r="N730" s="217">
        <v>372.98</v>
      </c>
    </row>
    <row r="731" spans="1:14" ht="23.25" thickBot="1">
      <c r="A731" s="214" t="s">
        <v>5583</v>
      </c>
      <c r="B731" s="214" t="s">
        <v>5584</v>
      </c>
      <c r="C731" s="214" t="s">
        <v>3449</v>
      </c>
      <c r="D731" s="214" t="s">
        <v>3450</v>
      </c>
      <c r="E731" s="214" t="s">
        <v>5778</v>
      </c>
      <c r="F731" s="216">
        <v>39489</v>
      </c>
      <c r="G731" s="214" t="s">
        <v>5605</v>
      </c>
      <c r="H731" s="214" t="s">
        <v>3470</v>
      </c>
      <c r="I731" s="214" t="s">
        <v>3471</v>
      </c>
      <c r="J731" s="214" t="s">
        <v>3472</v>
      </c>
      <c r="K731" s="214" t="s">
        <v>5589</v>
      </c>
      <c r="L731" s="216">
        <v>39489</v>
      </c>
      <c r="M731" s="217">
        <v>384.62</v>
      </c>
      <c r="N731" s="217">
        <v>384.62</v>
      </c>
    </row>
    <row r="732" spans="1:14" ht="23.25" thickBot="1">
      <c r="A732" s="214" t="s">
        <v>5583</v>
      </c>
      <c r="B732" s="214" t="s">
        <v>5584</v>
      </c>
      <c r="C732" s="214" t="s">
        <v>3449</v>
      </c>
      <c r="D732" s="214" t="s">
        <v>3450</v>
      </c>
      <c r="E732" s="214" t="s">
        <v>5778</v>
      </c>
      <c r="F732" s="216">
        <v>39489</v>
      </c>
      <c r="G732" s="214" t="s">
        <v>5605</v>
      </c>
      <c r="H732" s="214" t="s">
        <v>3473</v>
      </c>
      <c r="I732" s="214" t="s">
        <v>3471</v>
      </c>
      <c r="J732" s="214" t="s">
        <v>3474</v>
      </c>
      <c r="K732" s="214" t="s">
        <v>5589</v>
      </c>
      <c r="L732" s="216">
        <v>39489</v>
      </c>
      <c r="M732" s="217">
        <v>288.45999999999998</v>
      </c>
      <c r="N732" s="217">
        <v>288.45999999999998</v>
      </c>
    </row>
    <row r="733" spans="1:14" ht="23.25" thickBot="1">
      <c r="A733" s="214" t="s">
        <v>5583</v>
      </c>
      <c r="B733" s="214" t="s">
        <v>5584</v>
      </c>
      <c r="C733" s="214" t="s">
        <v>3449</v>
      </c>
      <c r="D733" s="214" t="s">
        <v>3450</v>
      </c>
      <c r="E733" s="214" t="s">
        <v>5778</v>
      </c>
      <c r="F733" s="216">
        <v>39489</v>
      </c>
      <c r="G733" s="214" t="s">
        <v>5605</v>
      </c>
      <c r="H733" s="214" t="s">
        <v>3475</v>
      </c>
      <c r="I733" s="214" t="s">
        <v>3471</v>
      </c>
      <c r="J733" s="214" t="s">
        <v>3476</v>
      </c>
      <c r="K733" s="214" t="s">
        <v>5589</v>
      </c>
      <c r="L733" s="216">
        <v>39489</v>
      </c>
      <c r="M733" s="217">
        <v>392.46</v>
      </c>
      <c r="N733" s="217">
        <v>392.46</v>
      </c>
    </row>
    <row r="734" spans="1:14" ht="23.25" thickBot="1">
      <c r="A734" s="214" t="s">
        <v>5583</v>
      </c>
      <c r="B734" s="214" t="s">
        <v>5584</v>
      </c>
      <c r="C734" s="214" t="s">
        <v>3449</v>
      </c>
      <c r="D734" s="214" t="s">
        <v>3450</v>
      </c>
      <c r="E734" s="214" t="s">
        <v>5778</v>
      </c>
      <c r="F734" s="216">
        <v>39520</v>
      </c>
      <c r="G734" s="214" t="s">
        <v>5605</v>
      </c>
      <c r="H734" s="214" t="s">
        <v>3477</v>
      </c>
      <c r="I734" s="214" t="s">
        <v>3478</v>
      </c>
      <c r="J734" s="214" t="s">
        <v>3479</v>
      </c>
      <c r="K734" s="214" t="s">
        <v>5589</v>
      </c>
      <c r="L734" s="216">
        <v>39520</v>
      </c>
      <c r="M734" s="217">
        <v>1911.82</v>
      </c>
      <c r="N734" s="217">
        <v>1911.82</v>
      </c>
    </row>
    <row r="735" spans="1:14" ht="23.25" thickBot="1">
      <c r="A735" s="214" t="s">
        <v>5583</v>
      </c>
      <c r="B735" s="214" t="s">
        <v>5584</v>
      </c>
      <c r="C735" s="214" t="s">
        <v>3449</v>
      </c>
      <c r="D735" s="214" t="s">
        <v>3450</v>
      </c>
      <c r="E735" s="214" t="s">
        <v>5778</v>
      </c>
      <c r="F735" s="216">
        <v>39541</v>
      </c>
      <c r="G735" s="214" t="s">
        <v>5605</v>
      </c>
      <c r="H735" s="214" t="s">
        <v>3480</v>
      </c>
      <c r="I735" s="214" t="s">
        <v>3452</v>
      </c>
      <c r="J735" s="214" t="s">
        <v>3481</v>
      </c>
      <c r="K735" s="214" t="s">
        <v>5589</v>
      </c>
      <c r="L735" s="216">
        <v>39541</v>
      </c>
      <c r="M735" s="217">
        <v>1664.68</v>
      </c>
      <c r="N735" s="217">
        <v>1664.68</v>
      </c>
    </row>
    <row r="736" spans="1:14" ht="23.25" thickBot="1">
      <c r="A736" s="214" t="s">
        <v>5583</v>
      </c>
      <c r="B736" s="214" t="s">
        <v>5584</v>
      </c>
      <c r="C736" s="214" t="s">
        <v>3449</v>
      </c>
      <c r="D736" s="214" t="s">
        <v>3450</v>
      </c>
      <c r="E736" s="214" t="s">
        <v>5778</v>
      </c>
      <c r="F736" s="216">
        <v>39582</v>
      </c>
      <c r="G736" s="214" t="s">
        <v>5605</v>
      </c>
      <c r="H736" s="214" t="s">
        <v>3482</v>
      </c>
      <c r="I736" s="214" t="s">
        <v>3483</v>
      </c>
      <c r="J736" s="214" t="s">
        <v>3484</v>
      </c>
      <c r="K736" s="214" t="s">
        <v>5589</v>
      </c>
      <c r="L736" s="216">
        <v>39582</v>
      </c>
      <c r="M736" s="217">
        <v>1198.55</v>
      </c>
      <c r="N736" s="217">
        <v>1198.55</v>
      </c>
    </row>
    <row r="737" spans="1:14" ht="23.25" thickBot="1">
      <c r="A737" s="214" t="s">
        <v>5583</v>
      </c>
      <c r="B737" s="214" t="s">
        <v>5584</v>
      </c>
      <c r="C737" s="214" t="s">
        <v>3449</v>
      </c>
      <c r="D737" s="214" t="s">
        <v>3450</v>
      </c>
      <c r="E737" s="214" t="s">
        <v>5778</v>
      </c>
      <c r="F737" s="216">
        <v>39603</v>
      </c>
      <c r="G737" s="214" t="s">
        <v>5605</v>
      </c>
      <c r="H737" s="214" t="s">
        <v>3485</v>
      </c>
      <c r="I737" s="214" t="s">
        <v>3452</v>
      </c>
      <c r="J737" s="214" t="s">
        <v>3486</v>
      </c>
      <c r="K737" s="214" t="s">
        <v>5589</v>
      </c>
      <c r="L737" s="216">
        <v>39603</v>
      </c>
      <c r="M737" s="217">
        <v>2854</v>
      </c>
      <c r="N737" s="217">
        <v>2854</v>
      </c>
    </row>
    <row r="738" spans="1:14" ht="23.25" thickBot="1">
      <c r="A738" s="214" t="s">
        <v>5583</v>
      </c>
      <c r="B738" s="214" t="s">
        <v>5584</v>
      </c>
      <c r="C738" s="214" t="s">
        <v>3449</v>
      </c>
      <c r="D738" s="214" t="s">
        <v>3450</v>
      </c>
      <c r="E738" s="214" t="s">
        <v>5778</v>
      </c>
      <c r="F738" s="216">
        <v>39631</v>
      </c>
      <c r="G738" s="214" t="s">
        <v>5605</v>
      </c>
      <c r="H738" s="214" t="s">
        <v>3487</v>
      </c>
      <c r="I738" s="214" t="s">
        <v>3488</v>
      </c>
      <c r="J738" s="214" t="s">
        <v>3489</v>
      </c>
      <c r="K738" s="214" t="s">
        <v>5589</v>
      </c>
      <c r="L738" s="216">
        <v>39631</v>
      </c>
      <c r="M738" s="217">
        <v>1976.24</v>
      </c>
      <c r="N738" s="217">
        <v>1976.24</v>
      </c>
    </row>
    <row r="739" spans="1:14" ht="23.25" thickBot="1">
      <c r="A739" s="214" t="s">
        <v>5583</v>
      </c>
      <c r="B739" s="214" t="s">
        <v>5584</v>
      </c>
      <c r="C739" s="214" t="s">
        <v>3449</v>
      </c>
      <c r="D739" s="214" t="s">
        <v>3450</v>
      </c>
      <c r="E739" s="214" t="s">
        <v>5778</v>
      </c>
      <c r="F739" s="216">
        <v>39671</v>
      </c>
      <c r="G739" s="214" t="s">
        <v>5605</v>
      </c>
      <c r="H739" s="214" t="s">
        <v>3490</v>
      </c>
      <c r="I739" s="214" t="s">
        <v>3491</v>
      </c>
      <c r="J739" s="214" t="s">
        <v>3492</v>
      </c>
      <c r="K739" s="214" t="s">
        <v>5589</v>
      </c>
      <c r="L739" s="216">
        <v>39671</v>
      </c>
      <c r="M739" s="217">
        <v>2888.26</v>
      </c>
      <c r="N739" s="217">
        <v>2888.26</v>
      </c>
    </row>
    <row r="740" spans="1:14" ht="23.25" thickBot="1">
      <c r="A740" s="214" t="s">
        <v>5583</v>
      </c>
      <c r="B740" s="214" t="s">
        <v>5584</v>
      </c>
      <c r="C740" s="214" t="s">
        <v>3449</v>
      </c>
      <c r="D740" s="214" t="s">
        <v>3450</v>
      </c>
      <c r="E740" s="214" t="s">
        <v>5778</v>
      </c>
      <c r="F740" s="216">
        <v>39694</v>
      </c>
      <c r="G740" s="214" t="s">
        <v>5605</v>
      </c>
      <c r="H740" s="214" t="s">
        <v>3493</v>
      </c>
      <c r="I740" s="214" t="s">
        <v>3494</v>
      </c>
      <c r="J740" s="214" t="s">
        <v>3495</v>
      </c>
      <c r="K740" s="214" t="s">
        <v>5589</v>
      </c>
      <c r="L740" s="216">
        <v>39694</v>
      </c>
      <c r="M740" s="217">
        <v>1779.48</v>
      </c>
      <c r="N740" s="217">
        <v>1779.48</v>
      </c>
    </row>
    <row r="741" spans="1:14" ht="23.25" thickBot="1">
      <c r="A741" s="214" t="s">
        <v>5583</v>
      </c>
      <c r="B741" s="214" t="s">
        <v>5584</v>
      </c>
      <c r="C741" s="214" t="s">
        <v>3449</v>
      </c>
      <c r="D741" s="214" t="s">
        <v>3450</v>
      </c>
      <c r="E741" s="214" t="s">
        <v>5778</v>
      </c>
      <c r="F741" s="216">
        <v>39728</v>
      </c>
      <c r="G741" s="214" t="s">
        <v>5605</v>
      </c>
      <c r="H741" s="214" t="s">
        <v>3496</v>
      </c>
      <c r="I741" s="214" t="s">
        <v>3497</v>
      </c>
      <c r="J741" s="214" t="s">
        <v>3498</v>
      </c>
      <c r="K741" s="214" t="s">
        <v>5589</v>
      </c>
      <c r="L741" s="216">
        <v>39728</v>
      </c>
      <c r="M741" s="217">
        <v>2220.5700000000002</v>
      </c>
      <c r="N741" s="217">
        <v>2220.5700000000002</v>
      </c>
    </row>
    <row r="742" spans="1:14" ht="23.25" thickBot="1">
      <c r="A742" s="214" t="s">
        <v>5583</v>
      </c>
      <c r="B742" s="214" t="s">
        <v>5584</v>
      </c>
      <c r="C742" s="214" t="s">
        <v>3449</v>
      </c>
      <c r="D742" s="214" t="s">
        <v>3450</v>
      </c>
      <c r="E742" s="214" t="s">
        <v>5778</v>
      </c>
      <c r="F742" s="216">
        <v>39756</v>
      </c>
      <c r="G742" s="214" t="s">
        <v>5605</v>
      </c>
      <c r="H742" s="214" t="s">
        <v>3499</v>
      </c>
      <c r="I742" s="214" t="s">
        <v>3500</v>
      </c>
      <c r="J742" s="214" t="s">
        <v>3501</v>
      </c>
      <c r="K742" s="214" t="s">
        <v>5589</v>
      </c>
      <c r="L742" s="216">
        <v>39756</v>
      </c>
      <c r="M742" s="217">
        <v>1898.77</v>
      </c>
      <c r="N742" s="217">
        <v>1898.77</v>
      </c>
    </row>
    <row r="743" spans="1:14" ht="23.25" thickBot="1">
      <c r="A743" s="214" t="s">
        <v>5583</v>
      </c>
      <c r="B743" s="214" t="s">
        <v>5584</v>
      </c>
      <c r="C743" s="214" t="s">
        <v>3449</v>
      </c>
      <c r="D743" s="214" t="s">
        <v>3450</v>
      </c>
      <c r="E743" s="214" t="s">
        <v>5778</v>
      </c>
      <c r="F743" s="216">
        <v>39792</v>
      </c>
      <c r="G743" s="214" t="s">
        <v>5605</v>
      </c>
      <c r="H743" s="214" t="s">
        <v>3502</v>
      </c>
      <c r="I743" s="214" t="s">
        <v>3171</v>
      </c>
      <c r="J743" s="214" t="s">
        <v>3503</v>
      </c>
      <c r="K743" s="214" t="s">
        <v>3504</v>
      </c>
      <c r="L743" s="216">
        <v>39792</v>
      </c>
      <c r="M743" s="217">
        <v>312.02</v>
      </c>
      <c r="N743" s="217">
        <v>390.03</v>
      </c>
    </row>
    <row r="744" spans="1:14" ht="23.25" thickBot="1">
      <c r="A744" s="214" t="s">
        <v>5583</v>
      </c>
      <c r="B744" s="214" t="s">
        <v>5584</v>
      </c>
      <c r="C744" s="214" t="s">
        <v>3449</v>
      </c>
      <c r="D744" s="214" t="s">
        <v>3450</v>
      </c>
      <c r="E744" s="214" t="s">
        <v>5778</v>
      </c>
      <c r="F744" s="216">
        <v>39792</v>
      </c>
      <c r="G744" s="214" t="s">
        <v>5605</v>
      </c>
      <c r="H744" s="214" t="s">
        <v>3505</v>
      </c>
      <c r="I744" s="214" t="s">
        <v>3171</v>
      </c>
      <c r="J744" s="214" t="s">
        <v>3506</v>
      </c>
      <c r="K744" s="214" t="s">
        <v>3504</v>
      </c>
      <c r="L744" s="216">
        <v>39792</v>
      </c>
      <c r="M744" s="217">
        <v>1755.61</v>
      </c>
      <c r="N744" s="217">
        <v>2194.5100000000002</v>
      </c>
    </row>
    <row r="745" spans="1:14" ht="23.25" thickBot="1">
      <c r="A745" s="214" t="s">
        <v>5583</v>
      </c>
      <c r="B745" s="214" t="s">
        <v>5584</v>
      </c>
      <c r="C745" s="214" t="s">
        <v>3507</v>
      </c>
      <c r="D745" s="214" t="s">
        <v>3508</v>
      </c>
      <c r="E745" s="214" t="s">
        <v>5778</v>
      </c>
      <c r="F745" s="216">
        <v>39546</v>
      </c>
      <c r="G745" s="214" t="s">
        <v>5605</v>
      </c>
      <c r="H745" s="214" t="s">
        <v>3509</v>
      </c>
      <c r="I745" s="214" t="s">
        <v>3510</v>
      </c>
      <c r="J745" s="214" t="s">
        <v>3511</v>
      </c>
      <c r="K745" s="214" t="s">
        <v>5589</v>
      </c>
      <c r="L745" s="216">
        <v>39546</v>
      </c>
      <c r="M745" s="217">
        <v>1602.57</v>
      </c>
      <c r="N745" s="217">
        <v>1602.57</v>
      </c>
    </row>
    <row r="746" spans="1:14" ht="23.25" thickBot="1">
      <c r="A746" s="214" t="s">
        <v>5583</v>
      </c>
      <c r="B746" s="214" t="s">
        <v>5584</v>
      </c>
      <c r="C746" s="214" t="s">
        <v>3507</v>
      </c>
      <c r="D746" s="214" t="s">
        <v>3508</v>
      </c>
      <c r="E746" s="214" t="s">
        <v>5778</v>
      </c>
      <c r="F746" s="216">
        <v>39631</v>
      </c>
      <c r="G746" s="214" t="s">
        <v>5605</v>
      </c>
      <c r="H746" s="214" t="s">
        <v>3512</v>
      </c>
      <c r="I746" s="214" t="s">
        <v>3513</v>
      </c>
      <c r="J746" s="214" t="s">
        <v>3514</v>
      </c>
      <c r="K746" s="214" t="s">
        <v>5589</v>
      </c>
      <c r="L746" s="216">
        <v>39631</v>
      </c>
      <c r="M746" s="217">
        <v>1818.01</v>
      </c>
      <c r="N746" s="217">
        <v>1818.01</v>
      </c>
    </row>
    <row r="747" spans="1:14" ht="23.25" thickBot="1">
      <c r="A747" s="214" t="s">
        <v>5583</v>
      </c>
      <c r="B747" s="214" t="s">
        <v>5584</v>
      </c>
      <c r="C747" s="214" t="s">
        <v>3515</v>
      </c>
      <c r="D747" s="214" t="s">
        <v>3516</v>
      </c>
      <c r="E747" s="214" t="s">
        <v>5778</v>
      </c>
      <c r="F747" s="216">
        <v>39479</v>
      </c>
      <c r="G747" s="214" t="s">
        <v>5605</v>
      </c>
      <c r="H747" s="214" t="s">
        <v>3517</v>
      </c>
      <c r="I747" s="214" t="s">
        <v>3518</v>
      </c>
      <c r="J747" s="214" t="s">
        <v>3519</v>
      </c>
      <c r="K747" s="214" t="s">
        <v>5589</v>
      </c>
      <c r="L747" s="216">
        <v>39479</v>
      </c>
      <c r="M747" s="217">
        <v>372.56</v>
      </c>
      <c r="N747" s="217">
        <v>372.56</v>
      </c>
    </row>
    <row r="748" spans="1:14" ht="23.25" thickBot="1">
      <c r="A748" s="214" t="s">
        <v>5583</v>
      </c>
      <c r="B748" s="214" t="s">
        <v>5584</v>
      </c>
      <c r="C748" s="214" t="s">
        <v>3515</v>
      </c>
      <c r="D748" s="214" t="s">
        <v>3516</v>
      </c>
      <c r="E748" s="214" t="s">
        <v>5778</v>
      </c>
      <c r="F748" s="216">
        <v>39479</v>
      </c>
      <c r="G748" s="214" t="s">
        <v>5605</v>
      </c>
      <c r="H748" s="214" t="s">
        <v>3520</v>
      </c>
      <c r="I748" s="214" t="s">
        <v>3521</v>
      </c>
      <c r="J748" s="214" t="s">
        <v>3522</v>
      </c>
      <c r="K748" s="214" t="s">
        <v>5589</v>
      </c>
      <c r="L748" s="216">
        <v>39479</v>
      </c>
      <c r="M748" s="217">
        <v>1</v>
      </c>
      <c r="N748" s="217">
        <v>1</v>
      </c>
    </row>
    <row r="749" spans="1:14" ht="23.25" thickBot="1">
      <c r="A749" s="214" t="s">
        <v>5583</v>
      </c>
      <c r="B749" s="214" t="s">
        <v>5584</v>
      </c>
      <c r="C749" s="214" t="s">
        <v>3515</v>
      </c>
      <c r="D749" s="214" t="s">
        <v>3516</v>
      </c>
      <c r="E749" s="214" t="s">
        <v>5778</v>
      </c>
      <c r="F749" s="216">
        <v>39479</v>
      </c>
      <c r="G749" s="214" t="s">
        <v>5605</v>
      </c>
      <c r="H749" s="214" t="s">
        <v>3523</v>
      </c>
      <c r="I749" s="214" t="s">
        <v>3521</v>
      </c>
      <c r="J749" s="214" t="s">
        <v>3524</v>
      </c>
      <c r="K749" s="214" t="s">
        <v>5589</v>
      </c>
      <c r="L749" s="216">
        <v>39479</v>
      </c>
      <c r="M749" s="217">
        <v>-449.74</v>
      </c>
      <c r="N749" s="217">
        <v>-449.74</v>
      </c>
    </row>
    <row r="750" spans="1:14" ht="23.25" thickBot="1">
      <c r="A750" s="214" t="s">
        <v>5583</v>
      </c>
      <c r="B750" s="214" t="s">
        <v>5584</v>
      </c>
      <c r="C750" s="214" t="s">
        <v>3515</v>
      </c>
      <c r="D750" s="214" t="s">
        <v>3516</v>
      </c>
      <c r="E750" s="214" t="s">
        <v>5778</v>
      </c>
      <c r="F750" s="216">
        <v>39479</v>
      </c>
      <c r="G750" s="214" t="s">
        <v>5605</v>
      </c>
      <c r="H750" s="214" t="s">
        <v>3525</v>
      </c>
      <c r="I750" s="214" t="s">
        <v>3526</v>
      </c>
      <c r="J750" s="214" t="s">
        <v>3527</v>
      </c>
      <c r="K750" s="214" t="s">
        <v>5589</v>
      </c>
      <c r="L750" s="216">
        <v>39479</v>
      </c>
      <c r="M750" s="217">
        <v>458.24</v>
      </c>
      <c r="N750" s="217">
        <v>458.24</v>
      </c>
    </row>
    <row r="751" spans="1:14" ht="23.25" thickBot="1">
      <c r="A751" s="214" t="s">
        <v>5583</v>
      </c>
      <c r="B751" s="214" t="s">
        <v>5584</v>
      </c>
      <c r="C751" s="214" t="s">
        <v>3515</v>
      </c>
      <c r="D751" s="214" t="s">
        <v>3516</v>
      </c>
      <c r="E751" s="214" t="s">
        <v>5778</v>
      </c>
      <c r="F751" s="216">
        <v>39479</v>
      </c>
      <c r="G751" s="214" t="s">
        <v>5605</v>
      </c>
      <c r="H751" s="214" t="s">
        <v>3528</v>
      </c>
      <c r="I751" s="214" t="s">
        <v>3521</v>
      </c>
      <c r="J751" s="214" t="s">
        <v>3529</v>
      </c>
      <c r="K751" s="214" t="s">
        <v>5589</v>
      </c>
      <c r="L751" s="216">
        <v>39479</v>
      </c>
      <c r="M751" s="217">
        <v>899.48</v>
      </c>
      <c r="N751" s="217">
        <v>899.48</v>
      </c>
    </row>
    <row r="752" spans="1:14" ht="23.25" thickBot="1">
      <c r="A752" s="214" t="s">
        <v>5583</v>
      </c>
      <c r="B752" s="214" t="s">
        <v>5584</v>
      </c>
      <c r="C752" s="214" t="s">
        <v>3515</v>
      </c>
      <c r="D752" s="214" t="s">
        <v>3516</v>
      </c>
      <c r="E752" s="214" t="s">
        <v>5778</v>
      </c>
      <c r="F752" s="216">
        <v>39512</v>
      </c>
      <c r="G752" s="214" t="s">
        <v>5605</v>
      </c>
      <c r="H752" s="214" t="s">
        <v>3530</v>
      </c>
      <c r="I752" s="214" t="s">
        <v>3531</v>
      </c>
      <c r="J752" s="214" t="s">
        <v>3532</v>
      </c>
      <c r="K752" s="214" t="s">
        <v>5589</v>
      </c>
      <c r="L752" s="216">
        <v>39512</v>
      </c>
      <c r="M752" s="217">
        <v>758.53</v>
      </c>
      <c r="N752" s="217">
        <v>758.53</v>
      </c>
    </row>
    <row r="753" spans="1:14" ht="23.25" thickBot="1">
      <c r="A753" s="214" t="s">
        <v>5583</v>
      </c>
      <c r="B753" s="214" t="s">
        <v>5584</v>
      </c>
      <c r="C753" s="214" t="s">
        <v>3515</v>
      </c>
      <c r="D753" s="214" t="s">
        <v>3516</v>
      </c>
      <c r="E753" s="214" t="s">
        <v>5778</v>
      </c>
      <c r="F753" s="216">
        <v>39583</v>
      </c>
      <c r="G753" s="214" t="s">
        <v>5605</v>
      </c>
      <c r="H753" s="214" t="s">
        <v>3533</v>
      </c>
      <c r="I753" s="214" t="s">
        <v>3518</v>
      </c>
      <c r="J753" s="214" t="s">
        <v>3534</v>
      </c>
      <c r="K753" s="214" t="s">
        <v>5589</v>
      </c>
      <c r="L753" s="216">
        <v>39583</v>
      </c>
      <c r="M753" s="217">
        <v>486.18</v>
      </c>
      <c r="N753" s="217">
        <v>486.18</v>
      </c>
    </row>
    <row r="754" spans="1:14" ht="23.25" thickBot="1">
      <c r="A754" s="214" t="s">
        <v>5583</v>
      </c>
      <c r="B754" s="214" t="s">
        <v>5584</v>
      </c>
      <c r="C754" s="214" t="s">
        <v>3515</v>
      </c>
      <c r="D754" s="214" t="s">
        <v>3516</v>
      </c>
      <c r="E754" s="214" t="s">
        <v>5778</v>
      </c>
      <c r="F754" s="216">
        <v>39583</v>
      </c>
      <c r="G754" s="214" t="s">
        <v>5605</v>
      </c>
      <c r="H754" s="214" t="s">
        <v>3535</v>
      </c>
      <c r="I754" s="214" t="s">
        <v>3521</v>
      </c>
      <c r="J754" s="214" t="s">
        <v>3536</v>
      </c>
      <c r="K754" s="214" t="s">
        <v>5589</v>
      </c>
      <c r="L754" s="216">
        <v>39583</v>
      </c>
      <c r="M754" s="217">
        <v>429.79</v>
      </c>
      <c r="N754" s="217">
        <v>429.79</v>
      </c>
    </row>
    <row r="755" spans="1:14" ht="23.25" thickBot="1">
      <c r="A755" s="214" t="s">
        <v>5583</v>
      </c>
      <c r="B755" s="214" t="s">
        <v>5584</v>
      </c>
      <c r="C755" s="214" t="s">
        <v>3515</v>
      </c>
      <c r="D755" s="214" t="s">
        <v>3516</v>
      </c>
      <c r="E755" s="214" t="s">
        <v>5778</v>
      </c>
      <c r="F755" s="216">
        <v>39583</v>
      </c>
      <c r="G755" s="214" t="s">
        <v>5605</v>
      </c>
      <c r="H755" s="214" t="s">
        <v>3537</v>
      </c>
      <c r="I755" s="214" t="s">
        <v>3521</v>
      </c>
      <c r="J755" s="214" t="s">
        <v>3538</v>
      </c>
      <c r="K755" s="214" t="s">
        <v>5589</v>
      </c>
      <c r="L755" s="216">
        <v>39583</v>
      </c>
      <c r="M755" s="217">
        <v>277</v>
      </c>
      <c r="N755" s="217">
        <v>277</v>
      </c>
    </row>
    <row r="756" spans="1:14" ht="23.25" thickBot="1">
      <c r="A756" s="214" t="s">
        <v>5583</v>
      </c>
      <c r="B756" s="214" t="s">
        <v>5584</v>
      </c>
      <c r="C756" s="214" t="s">
        <v>3515</v>
      </c>
      <c r="D756" s="214" t="s">
        <v>3516</v>
      </c>
      <c r="E756" s="214" t="s">
        <v>5778</v>
      </c>
      <c r="F756" s="216">
        <v>39583</v>
      </c>
      <c r="G756" s="214" t="s">
        <v>5605</v>
      </c>
      <c r="H756" s="214" t="s">
        <v>3539</v>
      </c>
      <c r="I756" s="214" t="s">
        <v>3521</v>
      </c>
      <c r="J756" s="214" t="s">
        <v>3540</v>
      </c>
      <c r="K756" s="214" t="s">
        <v>5589</v>
      </c>
      <c r="L756" s="216">
        <v>39583</v>
      </c>
      <c r="M756" s="217">
        <v>285.18</v>
      </c>
      <c r="N756" s="217">
        <v>285.18</v>
      </c>
    </row>
    <row r="757" spans="1:14" ht="23.25" thickBot="1">
      <c r="A757" s="214" t="s">
        <v>5583</v>
      </c>
      <c r="B757" s="214" t="s">
        <v>5584</v>
      </c>
      <c r="C757" s="214" t="s">
        <v>3515</v>
      </c>
      <c r="D757" s="214" t="s">
        <v>3516</v>
      </c>
      <c r="E757" s="214" t="s">
        <v>5778</v>
      </c>
      <c r="F757" s="216">
        <v>39700</v>
      </c>
      <c r="G757" s="214" t="s">
        <v>5605</v>
      </c>
      <c r="H757" s="214" t="s">
        <v>3541</v>
      </c>
      <c r="I757" s="214" t="s">
        <v>3518</v>
      </c>
      <c r="J757" s="214" t="s">
        <v>3542</v>
      </c>
      <c r="K757" s="214" t="s">
        <v>5589</v>
      </c>
      <c r="L757" s="216">
        <v>39700</v>
      </c>
      <c r="M757" s="217">
        <v>946.63</v>
      </c>
      <c r="N757" s="217">
        <v>946.63</v>
      </c>
    </row>
    <row r="758" spans="1:14" ht="23.25" thickBot="1">
      <c r="A758" s="214" t="s">
        <v>5583</v>
      </c>
      <c r="B758" s="214" t="s">
        <v>5584</v>
      </c>
      <c r="C758" s="214" t="s">
        <v>3515</v>
      </c>
      <c r="D758" s="214" t="s">
        <v>3516</v>
      </c>
      <c r="E758" s="214" t="s">
        <v>5778</v>
      </c>
      <c r="F758" s="216">
        <v>39734</v>
      </c>
      <c r="G758" s="214" t="s">
        <v>5605</v>
      </c>
      <c r="H758" s="214" t="s">
        <v>3543</v>
      </c>
      <c r="I758" s="214" t="s">
        <v>3518</v>
      </c>
      <c r="J758" s="214" t="s">
        <v>3544</v>
      </c>
      <c r="K758" s="214" t="s">
        <v>5589</v>
      </c>
      <c r="L758" s="216">
        <v>39734</v>
      </c>
      <c r="M758" s="217">
        <v>2165.34</v>
      </c>
      <c r="N758" s="217">
        <v>2165.34</v>
      </c>
    </row>
    <row r="759" spans="1:14" ht="23.25" thickBot="1">
      <c r="A759" s="214" t="s">
        <v>5583</v>
      </c>
      <c r="B759" s="214" t="s">
        <v>5584</v>
      </c>
      <c r="C759" s="214" t="s">
        <v>3515</v>
      </c>
      <c r="D759" s="214" t="s">
        <v>3516</v>
      </c>
      <c r="E759" s="214" t="s">
        <v>5778</v>
      </c>
      <c r="F759" s="216">
        <v>39752</v>
      </c>
      <c r="G759" s="214" t="s">
        <v>5605</v>
      </c>
      <c r="H759" s="214" t="s">
        <v>3545</v>
      </c>
      <c r="I759" s="214" t="s">
        <v>3546</v>
      </c>
      <c r="J759" s="214" t="s">
        <v>3547</v>
      </c>
      <c r="K759" s="214" t="s">
        <v>5589</v>
      </c>
      <c r="L759" s="216">
        <v>39752</v>
      </c>
      <c r="M759" s="217">
        <v>2106.64</v>
      </c>
      <c r="N759" s="217">
        <v>2106.64</v>
      </c>
    </row>
    <row r="760" spans="1:14" ht="23.25" thickBot="1">
      <c r="A760" s="214" t="s">
        <v>5583</v>
      </c>
      <c r="B760" s="214" t="s">
        <v>5584</v>
      </c>
      <c r="C760" s="214" t="s">
        <v>3515</v>
      </c>
      <c r="D760" s="214" t="s">
        <v>3516</v>
      </c>
      <c r="E760" s="214" t="s">
        <v>5778</v>
      </c>
      <c r="F760" s="216">
        <v>39790</v>
      </c>
      <c r="G760" s="214" t="s">
        <v>5605</v>
      </c>
      <c r="H760" s="214" t="s">
        <v>3548</v>
      </c>
      <c r="I760" s="214" t="s">
        <v>3546</v>
      </c>
      <c r="J760" s="214" t="s">
        <v>3549</v>
      </c>
      <c r="K760" s="214" t="s">
        <v>3550</v>
      </c>
      <c r="L760" s="216">
        <v>39790</v>
      </c>
      <c r="M760" s="217">
        <v>1331.21</v>
      </c>
      <c r="N760" s="217">
        <v>1664.01</v>
      </c>
    </row>
    <row r="761" spans="1:14" ht="13.5" thickBot="1">
      <c r="A761" s="214" t="s">
        <v>5583</v>
      </c>
      <c r="B761" s="214" t="s">
        <v>5584</v>
      </c>
      <c r="C761" s="214" t="s">
        <v>3515</v>
      </c>
      <c r="D761" s="214" t="s">
        <v>3516</v>
      </c>
      <c r="E761" s="214" t="s">
        <v>4688</v>
      </c>
      <c r="F761" s="216">
        <v>39478</v>
      </c>
      <c r="G761" s="214" t="s">
        <v>5605</v>
      </c>
      <c r="H761" s="214" t="s">
        <v>3551</v>
      </c>
      <c r="I761" s="214" t="s">
        <v>3552</v>
      </c>
      <c r="J761" s="214" t="s">
        <v>3553</v>
      </c>
      <c r="K761" s="214" t="s">
        <v>5589</v>
      </c>
      <c r="L761" s="216">
        <v>39478</v>
      </c>
      <c r="M761" s="217">
        <v>341.59</v>
      </c>
      <c r="N761" s="217">
        <v>341.59</v>
      </c>
    </row>
    <row r="762" spans="1:14" ht="13.5" thickBot="1">
      <c r="A762" s="214" t="s">
        <v>5583</v>
      </c>
      <c r="B762" s="214" t="s">
        <v>5584</v>
      </c>
      <c r="C762" s="214" t="s">
        <v>3515</v>
      </c>
      <c r="D762" s="214" t="s">
        <v>3516</v>
      </c>
      <c r="E762" s="214" t="s">
        <v>4688</v>
      </c>
      <c r="F762" s="216">
        <v>39478</v>
      </c>
      <c r="G762" s="214" t="s">
        <v>5605</v>
      </c>
      <c r="H762" s="214" t="s">
        <v>3554</v>
      </c>
      <c r="I762" s="214" t="s">
        <v>3555</v>
      </c>
      <c r="J762" s="214" t="s">
        <v>3556</v>
      </c>
      <c r="K762" s="214" t="s">
        <v>5589</v>
      </c>
      <c r="L762" s="216">
        <v>39478</v>
      </c>
      <c r="M762" s="217">
        <v>477.98</v>
      </c>
      <c r="N762" s="217">
        <v>477.98</v>
      </c>
    </row>
    <row r="763" spans="1:14" ht="13.5" thickBot="1">
      <c r="A763" s="214" t="s">
        <v>5583</v>
      </c>
      <c r="B763" s="214" t="s">
        <v>5584</v>
      </c>
      <c r="C763" s="214" t="s">
        <v>3515</v>
      </c>
      <c r="D763" s="214" t="s">
        <v>3516</v>
      </c>
      <c r="E763" s="214" t="s">
        <v>4688</v>
      </c>
      <c r="F763" s="216">
        <v>39542</v>
      </c>
      <c r="G763" s="214" t="s">
        <v>5605</v>
      </c>
      <c r="H763" s="214" t="s">
        <v>3557</v>
      </c>
      <c r="I763" s="214" t="s">
        <v>3558</v>
      </c>
      <c r="J763" s="214" t="s">
        <v>3559</v>
      </c>
      <c r="K763" s="214" t="s">
        <v>5589</v>
      </c>
      <c r="L763" s="216">
        <v>39542</v>
      </c>
      <c r="M763" s="217">
        <v>523.66</v>
      </c>
      <c r="N763" s="217">
        <v>523.66</v>
      </c>
    </row>
    <row r="764" spans="1:14" ht="13.5" thickBot="1">
      <c r="A764" s="214" t="s">
        <v>5583</v>
      </c>
      <c r="B764" s="214" t="s">
        <v>5584</v>
      </c>
      <c r="C764" s="214" t="s">
        <v>3515</v>
      </c>
      <c r="D764" s="214" t="s">
        <v>3516</v>
      </c>
      <c r="E764" s="214" t="s">
        <v>4688</v>
      </c>
      <c r="F764" s="216">
        <v>39790</v>
      </c>
      <c r="G764" s="214" t="s">
        <v>5605</v>
      </c>
      <c r="H764" s="214" t="s">
        <v>3560</v>
      </c>
      <c r="I764" s="214" t="s">
        <v>3561</v>
      </c>
      <c r="J764" s="214" t="s">
        <v>3562</v>
      </c>
      <c r="K764" s="214" t="s">
        <v>3563</v>
      </c>
      <c r="L764" s="216">
        <v>39790</v>
      </c>
      <c r="M764" s="217">
        <v>330.6</v>
      </c>
      <c r="N764" s="217">
        <v>413.25</v>
      </c>
    </row>
    <row r="765" spans="1:14" ht="23.25" thickBot="1">
      <c r="A765" s="214" t="s">
        <v>5583</v>
      </c>
      <c r="B765" s="214" t="s">
        <v>5584</v>
      </c>
      <c r="C765" s="214" t="s">
        <v>3564</v>
      </c>
      <c r="D765" s="214" t="s">
        <v>3565</v>
      </c>
      <c r="E765" s="214" t="s">
        <v>3566</v>
      </c>
      <c r="F765" s="216">
        <v>39622</v>
      </c>
      <c r="G765" s="214" t="s">
        <v>5625</v>
      </c>
      <c r="H765" s="214" t="s">
        <v>3567</v>
      </c>
      <c r="I765" s="214" t="s">
        <v>3568</v>
      </c>
      <c r="J765" s="214" t="s">
        <v>5589</v>
      </c>
      <c r="K765" s="214" t="s">
        <v>5589</v>
      </c>
      <c r="L765" s="216">
        <v>39622</v>
      </c>
      <c r="M765" s="217">
        <v>159.80000000000001</v>
      </c>
      <c r="N765" s="217">
        <v>159.80000000000001</v>
      </c>
    </row>
    <row r="766" spans="1:14" ht="23.25" thickBot="1">
      <c r="A766" s="214" t="s">
        <v>5583</v>
      </c>
      <c r="B766" s="214" t="s">
        <v>5584</v>
      </c>
      <c r="C766" s="214" t="s">
        <v>3564</v>
      </c>
      <c r="D766" s="214" t="s">
        <v>3565</v>
      </c>
      <c r="E766" s="214" t="s">
        <v>3566</v>
      </c>
      <c r="F766" s="216">
        <v>39700</v>
      </c>
      <c r="G766" s="214" t="s">
        <v>5625</v>
      </c>
      <c r="H766" s="214" t="s">
        <v>3569</v>
      </c>
      <c r="I766" s="214" t="s">
        <v>3570</v>
      </c>
      <c r="J766" s="214" t="s">
        <v>5589</v>
      </c>
      <c r="K766" s="214" t="s">
        <v>5589</v>
      </c>
      <c r="L766" s="216">
        <v>39700</v>
      </c>
      <c r="M766" s="217">
        <v>80.08</v>
      </c>
      <c r="N766" s="217">
        <v>80.08</v>
      </c>
    </row>
    <row r="767" spans="1:14" ht="23.25" thickBot="1">
      <c r="A767" s="214" t="s">
        <v>5583</v>
      </c>
      <c r="B767" s="214" t="s">
        <v>5584</v>
      </c>
      <c r="C767" s="214" t="s">
        <v>3564</v>
      </c>
      <c r="D767" s="214" t="s">
        <v>3565</v>
      </c>
      <c r="E767" s="214" t="s">
        <v>5778</v>
      </c>
      <c r="F767" s="216">
        <v>39475</v>
      </c>
      <c r="G767" s="214" t="s">
        <v>5605</v>
      </c>
      <c r="H767" s="214" t="s">
        <v>3571</v>
      </c>
      <c r="I767" s="214" t="s">
        <v>3572</v>
      </c>
      <c r="J767" s="214" t="s">
        <v>3573</v>
      </c>
      <c r="K767" s="214" t="s">
        <v>5589</v>
      </c>
      <c r="L767" s="216">
        <v>39475</v>
      </c>
      <c r="M767" s="217">
        <v>269.31</v>
      </c>
      <c r="N767" s="217">
        <v>269.31</v>
      </c>
    </row>
    <row r="768" spans="1:14" ht="23.25" thickBot="1">
      <c r="A768" s="214" t="s">
        <v>5583</v>
      </c>
      <c r="B768" s="214" t="s">
        <v>5584</v>
      </c>
      <c r="C768" s="214" t="s">
        <v>3564</v>
      </c>
      <c r="D768" s="214" t="s">
        <v>3565</v>
      </c>
      <c r="E768" s="214" t="s">
        <v>5778</v>
      </c>
      <c r="F768" s="216">
        <v>39498</v>
      </c>
      <c r="G768" s="214" t="s">
        <v>5605</v>
      </c>
      <c r="H768" s="214" t="s">
        <v>3574</v>
      </c>
      <c r="I768" s="214" t="s">
        <v>3575</v>
      </c>
      <c r="J768" s="214" t="s">
        <v>3576</v>
      </c>
      <c r="K768" s="214" t="s">
        <v>5589</v>
      </c>
      <c r="L768" s="216">
        <v>39498</v>
      </c>
      <c r="M768" s="217">
        <v>318.74</v>
      </c>
      <c r="N768" s="217">
        <v>318.74</v>
      </c>
    </row>
    <row r="769" spans="1:15" ht="23.25" thickBot="1">
      <c r="A769" s="214" t="s">
        <v>5583</v>
      </c>
      <c r="B769" s="214" t="s">
        <v>5584</v>
      </c>
      <c r="C769" s="214" t="s">
        <v>3564</v>
      </c>
      <c r="D769" s="214" t="s">
        <v>3565</v>
      </c>
      <c r="E769" s="214" t="s">
        <v>5778</v>
      </c>
      <c r="F769" s="216">
        <v>39506</v>
      </c>
      <c r="G769" s="214" t="s">
        <v>5605</v>
      </c>
      <c r="H769" s="214" t="s">
        <v>3577</v>
      </c>
      <c r="I769" s="214" t="s">
        <v>3578</v>
      </c>
      <c r="J769" s="214" t="s">
        <v>3579</v>
      </c>
      <c r="K769" s="214" t="s">
        <v>5589</v>
      </c>
      <c r="L769" s="216">
        <v>39506</v>
      </c>
      <c r="M769" s="217">
        <v>332.5</v>
      </c>
      <c r="N769" s="217">
        <v>332.5</v>
      </c>
    </row>
    <row r="770" spans="1:15" ht="23.25" thickBot="1">
      <c r="A770" s="214" t="s">
        <v>5583</v>
      </c>
      <c r="B770" s="214" t="s">
        <v>5584</v>
      </c>
      <c r="C770" s="214" t="s">
        <v>3564</v>
      </c>
      <c r="D770" s="214" t="s">
        <v>3565</v>
      </c>
      <c r="E770" s="214" t="s">
        <v>5778</v>
      </c>
      <c r="F770" s="216">
        <v>39506</v>
      </c>
      <c r="G770" s="214" t="s">
        <v>5605</v>
      </c>
      <c r="H770" s="214" t="s">
        <v>3580</v>
      </c>
      <c r="I770" s="214" t="s">
        <v>3581</v>
      </c>
      <c r="J770" s="214" t="s">
        <v>3582</v>
      </c>
      <c r="K770" s="214" t="s">
        <v>5589</v>
      </c>
      <c r="L770" s="216">
        <v>39506</v>
      </c>
      <c r="M770" s="217">
        <v>177.56</v>
      </c>
      <c r="N770" s="217">
        <v>177.56</v>
      </c>
    </row>
    <row r="771" spans="1:15" ht="23.25" thickBot="1">
      <c r="A771" s="214" t="s">
        <v>5583</v>
      </c>
      <c r="B771" s="214" t="s">
        <v>5584</v>
      </c>
      <c r="C771" s="214" t="s">
        <v>3564</v>
      </c>
      <c r="D771" s="214" t="s">
        <v>3565</v>
      </c>
      <c r="E771" s="214" t="s">
        <v>5778</v>
      </c>
      <c r="F771" s="216">
        <v>39647</v>
      </c>
      <c r="G771" s="214" t="s">
        <v>5605</v>
      </c>
      <c r="H771" s="214" t="s">
        <v>3583</v>
      </c>
      <c r="I771" s="214" t="s">
        <v>3584</v>
      </c>
      <c r="J771" s="214" t="s">
        <v>3585</v>
      </c>
      <c r="K771" s="214" t="s">
        <v>5589</v>
      </c>
      <c r="L771" s="216">
        <v>39647</v>
      </c>
      <c r="M771" s="217">
        <v>385.5</v>
      </c>
      <c r="N771" s="217">
        <v>385.5</v>
      </c>
    </row>
    <row r="772" spans="1:15" ht="23.25" thickBot="1">
      <c r="A772" s="214" t="s">
        <v>5583</v>
      </c>
      <c r="B772" s="214" t="s">
        <v>5584</v>
      </c>
      <c r="C772" s="214" t="s">
        <v>3564</v>
      </c>
      <c r="D772" s="214" t="s">
        <v>3565</v>
      </c>
      <c r="E772" s="214" t="s">
        <v>5778</v>
      </c>
      <c r="F772" s="216">
        <v>39658</v>
      </c>
      <c r="G772" s="214" t="s">
        <v>5605</v>
      </c>
      <c r="H772" s="214" t="s">
        <v>3586</v>
      </c>
      <c r="I772" s="214" t="s">
        <v>3587</v>
      </c>
      <c r="J772" s="214" t="s">
        <v>3588</v>
      </c>
      <c r="K772" s="214" t="s">
        <v>5589</v>
      </c>
      <c r="L772" s="216">
        <v>39658</v>
      </c>
      <c r="M772" s="217">
        <v>2977.17</v>
      </c>
      <c r="N772" s="217">
        <v>2977.17</v>
      </c>
    </row>
    <row r="773" spans="1:15">
      <c r="M773" s="218">
        <f>SUM(M719:M772)</f>
        <v>54071.72</v>
      </c>
      <c r="N773" s="218">
        <f>SUM(N719:N772)</f>
        <v>55063.38</v>
      </c>
      <c r="O773" s="218">
        <f>N773+2805</f>
        <v>57868.38</v>
      </c>
    </row>
    <row r="775" spans="1:15">
      <c r="L775" t="s">
        <v>6406</v>
      </c>
      <c r="M775" s="190">
        <f>M717+M773</f>
        <v>1355292.3400000005</v>
      </c>
      <c r="N775" s="190">
        <f>N717+N773</f>
        <v>1396940.2199999993</v>
      </c>
      <c r="O775">
        <f>O773/10.95*2400</f>
        <v>12683480.547945207</v>
      </c>
    </row>
    <row r="777" spans="1:15">
      <c r="O777" s="123">
        <v>306178678</v>
      </c>
    </row>
    <row r="779" spans="1:15">
      <c r="O779" s="256"/>
    </row>
  </sheetData>
  <mergeCells count="5">
    <mergeCell ref="A4:L4"/>
    <mergeCell ref="A1:K2"/>
    <mergeCell ref="A3:B3"/>
    <mergeCell ref="C3:D3"/>
    <mergeCell ref="H3:I3"/>
  </mergeCells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685"/>
  <sheetViews>
    <sheetView topLeftCell="I665" workbookViewId="0">
      <selection activeCell="T679" sqref="T679"/>
    </sheetView>
  </sheetViews>
  <sheetFormatPr defaultRowHeight="12.75"/>
  <cols>
    <col min="1" max="1" width="22.7109375" customWidth="1"/>
    <col min="2" max="2" width="18" customWidth="1"/>
    <col min="3" max="3" width="9.5703125" bestFit="1" customWidth="1"/>
    <col min="4" max="4" width="30.5703125" bestFit="1" customWidth="1"/>
    <col min="5" max="5" width="30.140625" bestFit="1" customWidth="1"/>
    <col min="6" max="6" width="10.140625" bestFit="1" customWidth="1"/>
    <col min="7" max="7" width="7" customWidth="1"/>
    <col min="8" max="8" width="22.140625" bestFit="1" customWidth="1"/>
    <col min="9" max="9" width="36.5703125" bestFit="1" customWidth="1"/>
    <col min="10" max="10" width="23.28515625" bestFit="1" customWidth="1"/>
    <col min="11" max="11" width="12.140625" bestFit="1" customWidth="1"/>
    <col min="12" max="12" width="11.5703125" bestFit="1" customWidth="1"/>
    <col min="13" max="13" width="11.7109375" bestFit="1" customWidth="1"/>
    <col min="14" max="14" width="14.85546875" bestFit="1" customWidth="1"/>
    <col min="17" max="17" width="15.140625" customWidth="1"/>
    <col min="18" max="18" width="15" customWidth="1"/>
  </cols>
  <sheetData>
    <row r="1" spans="1:14" ht="23.25" thickBot="1">
      <c r="A1" s="232"/>
      <c r="B1" s="233"/>
      <c r="C1" s="233"/>
      <c r="D1" s="233"/>
      <c r="E1" s="233"/>
      <c r="F1" s="233"/>
      <c r="G1" s="233"/>
      <c r="H1" s="233"/>
      <c r="I1" s="233"/>
      <c r="J1" s="233"/>
      <c r="K1" s="234"/>
      <c r="L1" s="212"/>
      <c r="M1" s="213" t="s">
        <v>5569</v>
      </c>
      <c r="N1" s="213" t="s">
        <v>5570</v>
      </c>
    </row>
    <row r="2" spans="1:14" ht="13.5" thickBot="1">
      <c r="A2" s="235"/>
      <c r="B2" s="236"/>
      <c r="C2" s="236"/>
      <c r="D2" s="236"/>
      <c r="E2" s="236"/>
      <c r="F2" s="236"/>
      <c r="G2" s="236"/>
      <c r="H2" s="236"/>
      <c r="I2" s="236"/>
      <c r="J2" s="236"/>
      <c r="K2" s="237"/>
      <c r="L2" s="212"/>
      <c r="M2" s="214" t="s">
        <v>5571</v>
      </c>
      <c r="N2" s="214" t="s">
        <v>5571</v>
      </c>
    </row>
    <row r="3" spans="1:14" ht="13.5" thickBot="1">
      <c r="A3" s="238" t="s">
        <v>5573</v>
      </c>
      <c r="B3" s="239"/>
      <c r="C3" s="238" t="s">
        <v>7571</v>
      </c>
      <c r="D3" s="239"/>
      <c r="E3" s="214" t="s">
        <v>5574</v>
      </c>
      <c r="F3" s="214" t="s">
        <v>5575</v>
      </c>
      <c r="G3" s="214" t="s">
        <v>5576</v>
      </c>
      <c r="H3" s="238" t="s">
        <v>5577</v>
      </c>
      <c r="I3" s="239"/>
      <c r="J3" s="214" t="s">
        <v>5578</v>
      </c>
      <c r="K3" s="214" t="s">
        <v>5579</v>
      </c>
      <c r="L3" s="214" t="s">
        <v>5580</v>
      </c>
      <c r="M3" s="212" t="s">
        <v>5581</v>
      </c>
      <c r="N3" s="212" t="s">
        <v>5581</v>
      </c>
    </row>
    <row r="4" spans="1:14" ht="13.5" thickBot="1">
      <c r="A4" s="229" t="s">
        <v>5582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1"/>
      <c r="M4" s="215"/>
      <c r="N4" s="215"/>
    </row>
    <row r="5" spans="1:14" ht="13.5" thickBot="1">
      <c r="A5" s="214" t="s">
        <v>5583</v>
      </c>
      <c r="B5" s="214" t="s">
        <v>5584</v>
      </c>
      <c r="C5" s="214" t="s">
        <v>7543</v>
      </c>
      <c r="D5" s="214" t="s">
        <v>7544</v>
      </c>
      <c r="E5" s="214" t="s">
        <v>5604</v>
      </c>
      <c r="F5" s="216">
        <v>39847</v>
      </c>
      <c r="G5" s="214" t="s">
        <v>5605</v>
      </c>
      <c r="H5" s="214" t="s">
        <v>3589</v>
      </c>
      <c r="I5" s="214" t="s">
        <v>3590</v>
      </c>
      <c r="J5" s="214" t="s">
        <v>3591</v>
      </c>
      <c r="K5" s="214" t="s">
        <v>3592</v>
      </c>
      <c r="L5" s="216">
        <v>39847</v>
      </c>
      <c r="M5" s="217">
        <v>373.69</v>
      </c>
      <c r="N5" s="217">
        <v>467.11</v>
      </c>
    </row>
    <row r="6" spans="1:14" ht="13.5" thickBot="1">
      <c r="A6" s="214" t="s">
        <v>5583</v>
      </c>
      <c r="B6" s="214" t="s">
        <v>5584</v>
      </c>
      <c r="C6" s="214" t="s">
        <v>7543</v>
      </c>
      <c r="D6" s="214" t="s">
        <v>7544</v>
      </c>
      <c r="E6" s="214" t="s">
        <v>5604</v>
      </c>
      <c r="F6" s="216">
        <v>39847</v>
      </c>
      <c r="G6" s="214" t="s">
        <v>5605</v>
      </c>
      <c r="H6" s="214" t="s">
        <v>3593</v>
      </c>
      <c r="I6" s="214" t="s">
        <v>3594</v>
      </c>
      <c r="J6" s="214" t="s">
        <v>3595</v>
      </c>
      <c r="K6" s="214" t="s">
        <v>3596</v>
      </c>
      <c r="L6" s="216">
        <v>39847</v>
      </c>
      <c r="M6" s="217">
        <v>230.89</v>
      </c>
      <c r="N6" s="217">
        <v>288.61</v>
      </c>
    </row>
    <row r="7" spans="1:14" ht="13.5" thickBot="1">
      <c r="A7" s="214" t="s">
        <v>5583</v>
      </c>
      <c r="B7" s="214" t="s">
        <v>5584</v>
      </c>
      <c r="C7" s="214" t="s">
        <v>7543</v>
      </c>
      <c r="D7" s="214" t="s">
        <v>7544</v>
      </c>
      <c r="E7" s="214" t="s">
        <v>5604</v>
      </c>
      <c r="F7" s="216">
        <v>39847</v>
      </c>
      <c r="G7" s="214" t="s">
        <v>5605</v>
      </c>
      <c r="H7" s="214" t="s">
        <v>3597</v>
      </c>
      <c r="I7" s="214" t="s">
        <v>3598</v>
      </c>
      <c r="J7" s="214" t="s">
        <v>3599</v>
      </c>
      <c r="K7" s="214" t="s">
        <v>3596</v>
      </c>
      <c r="L7" s="216">
        <v>39847</v>
      </c>
      <c r="M7" s="217">
        <v>220.76</v>
      </c>
      <c r="N7" s="217">
        <v>275.95</v>
      </c>
    </row>
    <row r="8" spans="1:14" ht="13.5" thickBot="1">
      <c r="A8" s="214" t="s">
        <v>5583</v>
      </c>
      <c r="B8" s="214" t="s">
        <v>5584</v>
      </c>
      <c r="C8" s="214" t="s">
        <v>7543</v>
      </c>
      <c r="D8" s="214" t="s">
        <v>7544</v>
      </c>
      <c r="E8" s="214" t="s">
        <v>5604</v>
      </c>
      <c r="F8" s="216">
        <v>39847</v>
      </c>
      <c r="G8" s="214" t="s">
        <v>5605</v>
      </c>
      <c r="H8" s="214" t="s">
        <v>3600</v>
      </c>
      <c r="I8" s="214" t="s">
        <v>3601</v>
      </c>
      <c r="J8" s="214" t="s">
        <v>3602</v>
      </c>
      <c r="K8" s="214" t="s">
        <v>3596</v>
      </c>
      <c r="L8" s="216">
        <v>39847</v>
      </c>
      <c r="M8" s="217">
        <v>382.48</v>
      </c>
      <c r="N8" s="217">
        <v>478.1</v>
      </c>
    </row>
    <row r="9" spans="1:14" ht="13.5" thickBot="1">
      <c r="A9" s="214" t="s">
        <v>5583</v>
      </c>
      <c r="B9" s="214" t="s">
        <v>5584</v>
      </c>
      <c r="C9" s="214" t="s">
        <v>7543</v>
      </c>
      <c r="D9" s="214" t="s">
        <v>7544</v>
      </c>
      <c r="E9" s="214" t="s">
        <v>5604</v>
      </c>
      <c r="F9" s="216">
        <v>39847</v>
      </c>
      <c r="G9" s="214" t="s">
        <v>5605</v>
      </c>
      <c r="H9" s="214" t="s">
        <v>3603</v>
      </c>
      <c r="I9" s="214" t="s">
        <v>3604</v>
      </c>
      <c r="J9" s="214" t="s">
        <v>3605</v>
      </c>
      <c r="K9" s="214" t="s">
        <v>3596</v>
      </c>
      <c r="L9" s="216">
        <v>39847</v>
      </c>
      <c r="M9" s="217">
        <v>400.39</v>
      </c>
      <c r="N9" s="217">
        <v>500.49</v>
      </c>
    </row>
    <row r="10" spans="1:14" ht="13.5" thickBot="1">
      <c r="A10" s="214" t="s">
        <v>5583</v>
      </c>
      <c r="B10" s="214" t="s">
        <v>5584</v>
      </c>
      <c r="C10" s="214" t="s">
        <v>7543</v>
      </c>
      <c r="D10" s="214" t="s">
        <v>7544</v>
      </c>
      <c r="E10" s="214" t="s">
        <v>5604</v>
      </c>
      <c r="F10" s="216">
        <v>39876</v>
      </c>
      <c r="G10" s="214" t="s">
        <v>5605</v>
      </c>
      <c r="H10" s="214" t="s">
        <v>3606</v>
      </c>
      <c r="I10" s="214" t="s">
        <v>5691</v>
      </c>
      <c r="J10" s="214" t="s">
        <v>3607</v>
      </c>
      <c r="K10" s="214" t="s">
        <v>3608</v>
      </c>
      <c r="L10" s="216">
        <v>39876</v>
      </c>
      <c r="M10" s="217">
        <v>584.13</v>
      </c>
      <c r="N10" s="217">
        <v>730.16</v>
      </c>
    </row>
    <row r="11" spans="1:14" ht="13.5" thickBot="1">
      <c r="A11" s="214" t="s">
        <v>5583</v>
      </c>
      <c r="B11" s="214" t="s">
        <v>5584</v>
      </c>
      <c r="C11" s="214" t="s">
        <v>7543</v>
      </c>
      <c r="D11" s="214" t="s">
        <v>7544</v>
      </c>
      <c r="E11" s="214" t="s">
        <v>5604</v>
      </c>
      <c r="F11" s="216">
        <v>39876</v>
      </c>
      <c r="G11" s="214" t="s">
        <v>5605</v>
      </c>
      <c r="H11" s="214" t="s">
        <v>3609</v>
      </c>
      <c r="I11" s="214" t="s">
        <v>5691</v>
      </c>
      <c r="J11" s="214" t="s">
        <v>3610</v>
      </c>
      <c r="K11" s="214" t="s">
        <v>3608</v>
      </c>
      <c r="L11" s="216">
        <v>39876</v>
      </c>
      <c r="M11" s="217">
        <v>458.79</v>
      </c>
      <c r="N11" s="217">
        <v>573.49</v>
      </c>
    </row>
    <row r="12" spans="1:14" ht="13.5" thickBot="1">
      <c r="A12" s="214" t="s">
        <v>5583</v>
      </c>
      <c r="B12" s="214" t="s">
        <v>5584</v>
      </c>
      <c r="C12" s="214" t="s">
        <v>7543</v>
      </c>
      <c r="D12" s="214" t="s">
        <v>7544</v>
      </c>
      <c r="E12" s="214" t="s">
        <v>5604</v>
      </c>
      <c r="F12" s="216">
        <v>39876</v>
      </c>
      <c r="G12" s="214" t="s">
        <v>5605</v>
      </c>
      <c r="H12" s="214" t="s">
        <v>3611</v>
      </c>
      <c r="I12" s="214" t="s">
        <v>5691</v>
      </c>
      <c r="J12" s="214" t="s">
        <v>3612</v>
      </c>
      <c r="K12" s="214" t="s">
        <v>3608</v>
      </c>
      <c r="L12" s="216">
        <v>39876</v>
      </c>
      <c r="M12" s="217">
        <v>449.93</v>
      </c>
      <c r="N12" s="217">
        <v>562.41</v>
      </c>
    </row>
    <row r="13" spans="1:14" ht="13.5" thickBot="1">
      <c r="A13" s="214" t="s">
        <v>5583</v>
      </c>
      <c r="B13" s="214" t="s">
        <v>5584</v>
      </c>
      <c r="C13" s="214" t="s">
        <v>7543</v>
      </c>
      <c r="D13" s="214" t="s">
        <v>7544</v>
      </c>
      <c r="E13" s="214" t="s">
        <v>5604</v>
      </c>
      <c r="F13" s="216">
        <v>39876</v>
      </c>
      <c r="G13" s="214" t="s">
        <v>5605</v>
      </c>
      <c r="H13" s="214" t="s">
        <v>3613</v>
      </c>
      <c r="I13" s="214" t="s">
        <v>5691</v>
      </c>
      <c r="J13" s="214" t="s">
        <v>3614</v>
      </c>
      <c r="K13" s="214" t="s">
        <v>3608</v>
      </c>
      <c r="L13" s="216">
        <v>39876</v>
      </c>
      <c r="M13" s="217">
        <v>408.33</v>
      </c>
      <c r="N13" s="217">
        <v>510.41</v>
      </c>
    </row>
    <row r="14" spans="1:14" ht="13.5" thickBot="1">
      <c r="A14" s="214" t="s">
        <v>5583</v>
      </c>
      <c r="B14" s="214" t="s">
        <v>5584</v>
      </c>
      <c r="C14" s="214" t="s">
        <v>7543</v>
      </c>
      <c r="D14" s="214" t="s">
        <v>7544</v>
      </c>
      <c r="E14" s="214" t="s">
        <v>5604</v>
      </c>
      <c r="F14" s="216">
        <v>39876</v>
      </c>
      <c r="G14" s="214" t="s">
        <v>5605</v>
      </c>
      <c r="H14" s="214" t="s">
        <v>3615</v>
      </c>
      <c r="I14" s="214" t="s">
        <v>5691</v>
      </c>
      <c r="J14" s="214" t="s">
        <v>3616</v>
      </c>
      <c r="K14" s="214" t="s">
        <v>3617</v>
      </c>
      <c r="L14" s="216">
        <v>39876</v>
      </c>
      <c r="M14" s="217">
        <v>422.34</v>
      </c>
      <c r="N14" s="217">
        <v>527.92999999999995</v>
      </c>
    </row>
    <row r="15" spans="1:14" ht="13.5" thickBot="1">
      <c r="A15" s="214" t="s">
        <v>5583</v>
      </c>
      <c r="B15" s="214" t="s">
        <v>5584</v>
      </c>
      <c r="C15" s="214" t="s">
        <v>7543</v>
      </c>
      <c r="D15" s="214" t="s">
        <v>7544</v>
      </c>
      <c r="E15" s="214" t="s">
        <v>5604</v>
      </c>
      <c r="F15" s="216">
        <v>39902</v>
      </c>
      <c r="G15" s="214" t="s">
        <v>5605</v>
      </c>
      <c r="H15" s="214" t="s">
        <v>3618</v>
      </c>
      <c r="I15" s="214" t="s">
        <v>5691</v>
      </c>
      <c r="J15" s="214" t="s">
        <v>3619</v>
      </c>
      <c r="K15" s="214" t="s">
        <v>3620</v>
      </c>
      <c r="L15" s="216">
        <v>39902</v>
      </c>
      <c r="M15" s="217">
        <v>474.66</v>
      </c>
      <c r="N15" s="217">
        <v>593.33000000000004</v>
      </c>
    </row>
    <row r="16" spans="1:14" ht="13.5" thickBot="1">
      <c r="A16" s="214" t="s">
        <v>5583</v>
      </c>
      <c r="B16" s="214" t="s">
        <v>5584</v>
      </c>
      <c r="C16" s="214" t="s">
        <v>7543</v>
      </c>
      <c r="D16" s="214" t="s">
        <v>7544</v>
      </c>
      <c r="E16" s="214" t="s">
        <v>5604</v>
      </c>
      <c r="F16" s="216">
        <v>39902</v>
      </c>
      <c r="G16" s="214" t="s">
        <v>5605</v>
      </c>
      <c r="H16" s="214" t="s">
        <v>3621</v>
      </c>
      <c r="I16" s="214" t="s">
        <v>5691</v>
      </c>
      <c r="J16" s="214" t="s">
        <v>3622</v>
      </c>
      <c r="K16" s="214" t="s">
        <v>3620</v>
      </c>
      <c r="L16" s="216">
        <v>39902</v>
      </c>
      <c r="M16" s="217">
        <v>442.8</v>
      </c>
      <c r="N16" s="217">
        <v>553.5</v>
      </c>
    </row>
    <row r="17" spans="1:14" ht="13.5" thickBot="1">
      <c r="A17" s="214" t="s">
        <v>5583</v>
      </c>
      <c r="B17" s="214" t="s">
        <v>5584</v>
      </c>
      <c r="C17" s="214" t="s">
        <v>7543</v>
      </c>
      <c r="D17" s="214" t="s">
        <v>7544</v>
      </c>
      <c r="E17" s="214" t="s">
        <v>5604</v>
      </c>
      <c r="F17" s="216">
        <v>39902</v>
      </c>
      <c r="G17" s="214" t="s">
        <v>5605</v>
      </c>
      <c r="H17" s="214" t="s">
        <v>3623</v>
      </c>
      <c r="I17" s="214" t="s">
        <v>5691</v>
      </c>
      <c r="J17" s="214" t="s">
        <v>3624</v>
      </c>
      <c r="K17" s="214" t="s">
        <v>3620</v>
      </c>
      <c r="L17" s="216">
        <v>39902</v>
      </c>
      <c r="M17" s="217">
        <v>444.89</v>
      </c>
      <c r="N17" s="217">
        <v>556.11</v>
      </c>
    </row>
    <row r="18" spans="1:14" ht="13.5" thickBot="1">
      <c r="A18" s="214" t="s">
        <v>5583</v>
      </c>
      <c r="B18" s="214" t="s">
        <v>5584</v>
      </c>
      <c r="C18" s="214" t="s">
        <v>7543</v>
      </c>
      <c r="D18" s="214" t="s">
        <v>7544</v>
      </c>
      <c r="E18" s="214" t="s">
        <v>5604</v>
      </c>
      <c r="F18" s="216">
        <v>39902</v>
      </c>
      <c r="G18" s="214" t="s">
        <v>5605</v>
      </c>
      <c r="H18" s="214" t="s">
        <v>3625</v>
      </c>
      <c r="I18" s="214" t="s">
        <v>5691</v>
      </c>
      <c r="J18" s="214" t="s">
        <v>3626</v>
      </c>
      <c r="K18" s="214" t="s">
        <v>3620</v>
      </c>
      <c r="L18" s="216">
        <v>39902</v>
      </c>
      <c r="M18" s="217">
        <v>566.76</v>
      </c>
      <c r="N18" s="217">
        <v>708.45</v>
      </c>
    </row>
    <row r="19" spans="1:14" ht="13.5" thickBot="1">
      <c r="A19" s="214" t="s">
        <v>5583</v>
      </c>
      <c r="B19" s="214" t="s">
        <v>5584</v>
      </c>
      <c r="C19" s="214" t="s">
        <v>7543</v>
      </c>
      <c r="D19" s="214" t="s">
        <v>7544</v>
      </c>
      <c r="E19" s="214" t="s">
        <v>5604</v>
      </c>
      <c r="F19" s="216">
        <v>39903</v>
      </c>
      <c r="G19" s="214" t="s">
        <v>5605</v>
      </c>
      <c r="H19" s="214" t="s">
        <v>3627</v>
      </c>
      <c r="I19" s="214" t="s">
        <v>5691</v>
      </c>
      <c r="J19" s="214" t="s">
        <v>3628</v>
      </c>
      <c r="K19" s="214" t="s">
        <v>3629</v>
      </c>
      <c r="L19" s="216">
        <v>39903</v>
      </c>
      <c r="M19" s="217">
        <v>214.41</v>
      </c>
      <c r="N19" s="217">
        <v>268.01</v>
      </c>
    </row>
    <row r="20" spans="1:14" ht="13.5" thickBot="1">
      <c r="A20" s="214" t="s">
        <v>5583</v>
      </c>
      <c r="B20" s="214" t="s">
        <v>5584</v>
      </c>
      <c r="C20" s="214" t="s">
        <v>7543</v>
      </c>
      <c r="D20" s="214" t="s">
        <v>7544</v>
      </c>
      <c r="E20" s="214" t="s">
        <v>5604</v>
      </c>
      <c r="F20" s="216">
        <v>39937</v>
      </c>
      <c r="G20" s="214" t="s">
        <v>5605</v>
      </c>
      <c r="H20" s="214" t="s">
        <v>3630</v>
      </c>
      <c r="I20" s="214" t="s">
        <v>5691</v>
      </c>
      <c r="J20" s="214" t="s">
        <v>3631</v>
      </c>
      <c r="K20" s="214" t="s">
        <v>3632</v>
      </c>
      <c r="L20" s="216">
        <v>39937</v>
      </c>
      <c r="M20" s="217">
        <v>443.45</v>
      </c>
      <c r="N20" s="217">
        <v>554.30999999999995</v>
      </c>
    </row>
    <row r="21" spans="1:14" ht="13.5" thickBot="1">
      <c r="A21" s="214" t="s">
        <v>5583</v>
      </c>
      <c r="B21" s="214" t="s">
        <v>5584</v>
      </c>
      <c r="C21" s="214" t="s">
        <v>7543</v>
      </c>
      <c r="D21" s="214" t="s">
        <v>7544</v>
      </c>
      <c r="E21" s="214" t="s">
        <v>5604</v>
      </c>
      <c r="F21" s="216">
        <v>39937</v>
      </c>
      <c r="G21" s="214" t="s">
        <v>5605</v>
      </c>
      <c r="H21" s="214" t="s">
        <v>3633</v>
      </c>
      <c r="I21" s="214" t="s">
        <v>5691</v>
      </c>
      <c r="J21" s="214" t="s">
        <v>3634</v>
      </c>
      <c r="K21" s="214" t="s">
        <v>3635</v>
      </c>
      <c r="L21" s="216">
        <v>39937</v>
      </c>
      <c r="M21" s="217">
        <v>249.11</v>
      </c>
      <c r="N21" s="217">
        <v>311.39</v>
      </c>
    </row>
    <row r="22" spans="1:14" ht="13.5" thickBot="1">
      <c r="A22" s="214" t="s">
        <v>5583</v>
      </c>
      <c r="B22" s="214" t="s">
        <v>5584</v>
      </c>
      <c r="C22" s="214" t="s">
        <v>7543</v>
      </c>
      <c r="D22" s="214" t="s">
        <v>7544</v>
      </c>
      <c r="E22" s="214" t="s">
        <v>5604</v>
      </c>
      <c r="F22" s="216">
        <v>39937</v>
      </c>
      <c r="G22" s="214" t="s">
        <v>5605</v>
      </c>
      <c r="H22" s="214" t="s">
        <v>3636</v>
      </c>
      <c r="I22" s="214" t="s">
        <v>5691</v>
      </c>
      <c r="J22" s="214" t="s">
        <v>3637</v>
      </c>
      <c r="K22" s="214" t="s">
        <v>3635</v>
      </c>
      <c r="L22" s="216">
        <v>39937</v>
      </c>
      <c r="M22" s="217">
        <v>399.82</v>
      </c>
      <c r="N22" s="217">
        <v>499.78</v>
      </c>
    </row>
    <row r="23" spans="1:14" ht="13.5" thickBot="1">
      <c r="A23" s="214" t="s">
        <v>5583</v>
      </c>
      <c r="B23" s="214" t="s">
        <v>5584</v>
      </c>
      <c r="C23" s="214" t="s">
        <v>7543</v>
      </c>
      <c r="D23" s="214" t="s">
        <v>7544</v>
      </c>
      <c r="E23" s="214" t="s">
        <v>5604</v>
      </c>
      <c r="F23" s="216">
        <v>39937</v>
      </c>
      <c r="G23" s="214" t="s">
        <v>5605</v>
      </c>
      <c r="H23" s="214" t="s">
        <v>3638</v>
      </c>
      <c r="I23" s="214" t="s">
        <v>5691</v>
      </c>
      <c r="J23" s="214" t="s">
        <v>3639</v>
      </c>
      <c r="K23" s="214" t="s">
        <v>3635</v>
      </c>
      <c r="L23" s="216">
        <v>39937</v>
      </c>
      <c r="M23" s="217">
        <v>213.17</v>
      </c>
      <c r="N23" s="217">
        <v>266.45999999999998</v>
      </c>
    </row>
    <row r="24" spans="1:14" ht="13.5" thickBot="1">
      <c r="A24" s="214" t="s">
        <v>5583</v>
      </c>
      <c r="B24" s="214" t="s">
        <v>5584</v>
      </c>
      <c r="C24" s="214" t="s">
        <v>7543</v>
      </c>
      <c r="D24" s="214" t="s">
        <v>7544</v>
      </c>
      <c r="E24" s="214" t="s">
        <v>5604</v>
      </c>
      <c r="F24" s="216">
        <v>39937</v>
      </c>
      <c r="G24" s="214" t="s">
        <v>5605</v>
      </c>
      <c r="H24" s="214" t="s">
        <v>3640</v>
      </c>
      <c r="I24" s="214" t="s">
        <v>5691</v>
      </c>
      <c r="J24" s="214" t="s">
        <v>3641</v>
      </c>
      <c r="K24" s="214" t="s">
        <v>3635</v>
      </c>
      <c r="L24" s="216">
        <v>39937</v>
      </c>
      <c r="M24" s="217">
        <v>381.13</v>
      </c>
      <c r="N24" s="217">
        <v>476.41</v>
      </c>
    </row>
    <row r="25" spans="1:14" ht="13.5" thickBot="1">
      <c r="A25" s="214" t="s">
        <v>5583</v>
      </c>
      <c r="B25" s="214" t="s">
        <v>5584</v>
      </c>
      <c r="C25" s="214" t="s">
        <v>7543</v>
      </c>
      <c r="D25" s="214" t="s">
        <v>7544</v>
      </c>
      <c r="E25" s="214" t="s">
        <v>5604</v>
      </c>
      <c r="F25" s="216">
        <v>39968</v>
      </c>
      <c r="G25" s="214" t="s">
        <v>5605</v>
      </c>
      <c r="H25" s="214" t="s">
        <v>3642</v>
      </c>
      <c r="I25" s="214" t="s">
        <v>5691</v>
      </c>
      <c r="J25" s="214" t="s">
        <v>3643</v>
      </c>
      <c r="K25" s="214" t="s">
        <v>3644</v>
      </c>
      <c r="L25" s="216">
        <v>39968</v>
      </c>
      <c r="M25" s="217">
        <v>257.95</v>
      </c>
      <c r="N25" s="217">
        <v>322.44</v>
      </c>
    </row>
    <row r="26" spans="1:14" ht="13.5" thickBot="1">
      <c r="A26" s="214" t="s">
        <v>5583</v>
      </c>
      <c r="B26" s="214" t="s">
        <v>5584</v>
      </c>
      <c r="C26" s="214" t="s">
        <v>7543</v>
      </c>
      <c r="D26" s="214" t="s">
        <v>7544</v>
      </c>
      <c r="E26" s="214" t="s">
        <v>5604</v>
      </c>
      <c r="F26" s="216">
        <v>39968</v>
      </c>
      <c r="G26" s="214" t="s">
        <v>5605</v>
      </c>
      <c r="H26" s="214" t="s">
        <v>3645</v>
      </c>
      <c r="I26" s="214" t="s">
        <v>5691</v>
      </c>
      <c r="J26" s="214" t="s">
        <v>3646</v>
      </c>
      <c r="K26" s="214" t="s">
        <v>3647</v>
      </c>
      <c r="L26" s="216">
        <v>39968</v>
      </c>
      <c r="M26" s="217">
        <v>581.04999999999995</v>
      </c>
      <c r="N26" s="217">
        <v>726.31</v>
      </c>
    </row>
    <row r="27" spans="1:14" ht="13.5" thickBot="1">
      <c r="A27" s="214" t="s">
        <v>5583</v>
      </c>
      <c r="B27" s="214" t="s">
        <v>5584</v>
      </c>
      <c r="C27" s="214" t="s">
        <v>7543</v>
      </c>
      <c r="D27" s="214" t="s">
        <v>7544</v>
      </c>
      <c r="E27" s="214" t="s">
        <v>5604</v>
      </c>
      <c r="F27" s="216">
        <v>39968</v>
      </c>
      <c r="G27" s="214" t="s">
        <v>5605</v>
      </c>
      <c r="H27" s="214" t="s">
        <v>3648</v>
      </c>
      <c r="I27" s="214" t="s">
        <v>5691</v>
      </c>
      <c r="J27" s="214" t="s">
        <v>3649</v>
      </c>
      <c r="K27" s="214" t="s">
        <v>3647</v>
      </c>
      <c r="L27" s="216">
        <v>39968</v>
      </c>
      <c r="M27" s="217">
        <v>257.91000000000003</v>
      </c>
      <c r="N27" s="217">
        <v>322.39</v>
      </c>
    </row>
    <row r="28" spans="1:14" ht="13.5" thickBot="1">
      <c r="A28" s="214" t="s">
        <v>5583</v>
      </c>
      <c r="B28" s="214" t="s">
        <v>5584</v>
      </c>
      <c r="C28" s="214" t="s">
        <v>7543</v>
      </c>
      <c r="D28" s="214" t="s">
        <v>7544</v>
      </c>
      <c r="E28" s="214" t="s">
        <v>5604</v>
      </c>
      <c r="F28" s="216">
        <v>39968</v>
      </c>
      <c r="G28" s="214" t="s">
        <v>5605</v>
      </c>
      <c r="H28" s="214" t="s">
        <v>3650</v>
      </c>
      <c r="I28" s="214" t="s">
        <v>5691</v>
      </c>
      <c r="J28" s="214" t="s">
        <v>3651</v>
      </c>
      <c r="K28" s="214" t="s">
        <v>3647</v>
      </c>
      <c r="L28" s="216">
        <v>39968</v>
      </c>
      <c r="M28" s="217">
        <v>755.53</v>
      </c>
      <c r="N28" s="217">
        <v>944.41</v>
      </c>
    </row>
    <row r="29" spans="1:14" ht="13.5" thickBot="1">
      <c r="A29" s="214" t="s">
        <v>5583</v>
      </c>
      <c r="B29" s="214" t="s">
        <v>5584</v>
      </c>
      <c r="C29" s="214" t="s">
        <v>7543</v>
      </c>
      <c r="D29" s="214" t="s">
        <v>7544</v>
      </c>
      <c r="E29" s="214" t="s">
        <v>5604</v>
      </c>
      <c r="F29" s="216">
        <v>39968</v>
      </c>
      <c r="G29" s="214" t="s">
        <v>5605</v>
      </c>
      <c r="H29" s="214" t="s">
        <v>3652</v>
      </c>
      <c r="I29" s="214" t="s">
        <v>5691</v>
      </c>
      <c r="J29" s="214" t="s">
        <v>3653</v>
      </c>
      <c r="K29" s="214" t="s">
        <v>3647</v>
      </c>
      <c r="L29" s="216">
        <v>39968</v>
      </c>
      <c r="M29" s="217">
        <v>463.96</v>
      </c>
      <c r="N29" s="217">
        <v>579.95000000000005</v>
      </c>
    </row>
    <row r="30" spans="1:14" ht="13.5" thickBot="1">
      <c r="A30" s="214" t="s">
        <v>5583</v>
      </c>
      <c r="B30" s="214" t="s">
        <v>5584</v>
      </c>
      <c r="C30" s="214" t="s">
        <v>7543</v>
      </c>
      <c r="D30" s="214" t="s">
        <v>7544</v>
      </c>
      <c r="E30" s="214" t="s">
        <v>5604</v>
      </c>
      <c r="F30" s="216">
        <v>39995</v>
      </c>
      <c r="G30" s="214" t="s">
        <v>5605</v>
      </c>
      <c r="H30" s="214" t="s">
        <v>3654</v>
      </c>
      <c r="I30" s="214" t="s">
        <v>5691</v>
      </c>
      <c r="J30" s="214" t="s">
        <v>3655</v>
      </c>
      <c r="K30" s="214" t="s">
        <v>3656</v>
      </c>
      <c r="L30" s="216">
        <v>39995</v>
      </c>
      <c r="M30" s="217">
        <v>252.18</v>
      </c>
      <c r="N30" s="217">
        <v>315.23</v>
      </c>
    </row>
    <row r="31" spans="1:14" ht="13.5" thickBot="1">
      <c r="A31" s="214" t="s">
        <v>5583</v>
      </c>
      <c r="B31" s="214" t="s">
        <v>5584</v>
      </c>
      <c r="C31" s="214" t="s">
        <v>7543</v>
      </c>
      <c r="D31" s="214" t="s">
        <v>7544</v>
      </c>
      <c r="E31" s="214" t="s">
        <v>5604</v>
      </c>
      <c r="F31" s="216">
        <v>40010</v>
      </c>
      <c r="G31" s="214" t="s">
        <v>5605</v>
      </c>
      <c r="H31" s="214" t="s">
        <v>3657</v>
      </c>
      <c r="I31" s="214" t="s">
        <v>5691</v>
      </c>
      <c r="J31" s="214" t="s">
        <v>3658</v>
      </c>
      <c r="K31" s="214" t="s">
        <v>3659</v>
      </c>
      <c r="L31" s="216">
        <v>40010</v>
      </c>
      <c r="M31" s="217">
        <v>535.36</v>
      </c>
      <c r="N31" s="217">
        <v>669.2</v>
      </c>
    </row>
    <row r="32" spans="1:14" ht="13.5" thickBot="1">
      <c r="A32" s="214" t="s">
        <v>5583</v>
      </c>
      <c r="B32" s="214" t="s">
        <v>5584</v>
      </c>
      <c r="C32" s="214" t="s">
        <v>7543</v>
      </c>
      <c r="D32" s="214" t="s">
        <v>7544</v>
      </c>
      <c r="E32" s="214" t="s">
        <v>5604</v>
      </c>
      <c r="F32" s="216">
        <v>40010</v>
      </c>
      <c r="G32" s="214" t="s">
        <v>5605</v>
      </c>
      <c r="H32" s="214" t="s">
        <v>3660</v>
      </c>
      <c r="I32" s="214" t="s">
        <v>5691</v>
      </c>
      <c r="J32" s="214" t="s">
        <v>3661</v>
      </c>
      <c r="K32" s="214" t="s">
        <v>3659</v>
      </c>
      <c r="L32" s="216">
        <v>40010</v>
      </c>
      <c r="M32" s="217">
        <v>754.1</v>
      </c>
      <c r="N32" s="217">
        <v>942.63</v>
      </c>
    </row>
    <row r="33" spans="1:14" ht="13.5" thickBot="1">
      <c r="A33" s="214" t="s">
        <v>5583</v>
      </c>
      <c r="B33" s="214" t="s">
        <v>5584</v>
      </c>
      <c r="C33" s="214" t="s">
        <v>7543</v>
      </c>
      <c r="D33" s="214" t="s">
        <v>7544</v>
      </c>
      <c r="E33" s="214" t="s">
        <v>5604</v>
      </c>
      <c r="F33" s="216">
        <v>40010</v>
      </c>
      <c r="G33" s="214" t="s">
        <v>5605</v>
      </c>
      <c r="H33" s="214" t="s">
        <v>3662</v>
      </c>
      <c r="I33" s="214" t="s">
        <v>5691</v>
      </c>
      <c r="J33" s="214" t="s">
        <v>3663</v>
      </c>
      <c r="K33" s="214" t="s">
        <v>3659</v>
      </c>
      <c r="L33" s="216">
        <v>40010</v>
      </c>
      <c r="M33" s="217">
        <v>409.22</v>
      </c>
      <c r="N33" s="217">
        <v>511.53</v>
      </c>
    </row>
    <row r="34" spans="1:14" ht="13.5" thickBot="1">
      <c r="A34" s="214" t="s">
        <v>5583</v>
      </c>
      <c r="B34" s="214" t="s">
        <v>5584</v>
      </c>
      <c r="C34" s="214" t="s">
        <v>7543</v>
      </c>
      <c r="D34" s="214" t="s">
        <v>7544</v>
      </c>
      <c r="E34" s="214" t="s">
        <v>5604</v>
      </c>
      <c r="F34" s="216">
        <v>40010</v>
      </c>
      <c r="G34" s="214" t="s">
        <v>5605</v>
      </c>
      <c r="H34" s="214" t="s">
        <v>3664</v>
      </c>
      <c r="I34" s="214" t="s">
        <v>5691</v>
      </c>
      <c r="J34" s="214" t="s">
        <v>3665</v>
      </c>
      <c r="K34" s="214" t="s">
        <v>3659</v>
      </c>
      <c r="L34" s="216">
        <v>40010</v>
      </c>
      <c r="M34" s="217">
        <v>662.52</v>
      </c>
      <c r="N34" s="217">
        <v>828.15</v>
      </c>
    </row>
    <row r="35" spans="1:14" ht="13.5" thickBot="1">
      <c r="A35" s="214" t="s">
        <v>5583</v>
      </c>
      <c r="B35" s="214" t="s">
        <v>5584</v>
      </c>
      <c r="C35" s="214" t="s">
        <v>7543</v>
      </c>
      <c r="D35" s="214" t="s">
        <v>7544</v>
      </c>
      <c r="E35" s="214" t="s">
        <v>5604</v>
      </c>
      <c r="F35" s="216">
        <v>40037</v>
      </c>
      <c r="G35" s="214" t="s">
        <v>5605</v>
      </c>
      <c r="H35" s="214" t="s">
        <v>3666</v>
      </c>
      <c r="I35" s="214" t="s">
        <v>5691</v>
      </c>
      <c r="J35" s="214" t="s">
        <v>3667</v>
      </c>
      <c r="K35" s="214" t="s">
        <v>3668</v>
      </c>
      <c r="L35" s="216">
        <v>40037</v>
      </c>
      <c r="M35" s="217">
        <v>235.97</v>
      </c>
      <c r="N35" s="217">
        <v>294.95999999999998</v>
      </c>
    </row>
    <row r="36" spans="1:14" ht="13.5" thickBot="1">
      <c r="A36" s="214" t="s">
        <v>5583</v>
      </c>
      <c r="B36" s="214" t="s">
        <v>5584</v>
      </c>
      <c r="C36" s="214" t="s">
        <v>7543</v>
      </c>
      <c r="D36" s="214" t="s">
        <v>7544</v>
      </c>
      <c r="E36" s="214" t="s">
        <v>5604</v>
      </c>
      <c r="F36" s="216">
        <v>40037</v>
      </c>
      <c r="G36" s="214" t="s">
        <v>5605</v>
      </c>
      <c r="H36" s="214" t="s">
        <v>3669</v>
      </c>
      <c r="I36" s="214" t="s">
        <v>5691</v>
      </c>
      <c r="J36" s="214" t="s">
        <v>3670</v>
      </c>
      <c r="K36" s="214" t="s">
        <v>3671</v>
      </c>
      <c r="L36" s="216">
        <v>40037</v>
      </c>
      <c r="M36" s="217">
        <v>248.91</v>
      </c>
      <c r="N36" s="217">
        <v>311.14</v>
      </c>
    </row>
    <row r="37" spans="1:14" ht="13.5" thickBot="1">
      <c r="A37" s="214" t="s">
        <v>5583</v>
      </c>
      <c r="B37" s="214" t="s">
        <v>5584</v>
      </c>
      <c r="C37" s="214" t="s">
        <v>7543</v>
      </c>
      <c r="D37" s="214" t="s">
        <v>7544</v>
      </c>
      <c r="E37" s="214" t="s">
        <v>5604</v>
      </c>
      <c r="F37" s="216">
        <v>40037</v>
      </c>
      <c r="G37" s="214" t="s">
        <v>5605</v>
      </c>
      <c r="H37" s="214" t="s">
        <v>3672</v>
      </c>
      <c r="I37" s="214" t="s">
        <v>5691</v>
      </c>
      <c r="J37" s="214" t="s">
        <v>3673</v>
      </c>
      <c r="K37" s="214" t="s">
        <v>3671</v>
      </c>
      <c r="L37" s="216">
        <v>40037</v>
      </c>
      <c r="M37" s="217">
        <v>232.23</v>
      </c>
      <c r="N37" s="217">
        <v>290.29000000000002</v>
      </c>
    </row>
    <row r="38" spans="1:14" ht="13.5" thickBot="1">
      <c r="A38" s="214" t="s">
        <v>5583</v>
      </c>
      <c r="B38" s="214" t="s">
        <v>5584</v>
      </c>
      <c r="C38" s="214" t="s">
        <v>7543</v>
      </c>
      <c r="D38" s="214" t="s">
        <v>7544</v>
      </c>
      <c r="E38" s="214" t="s">
        <v>5604</v>
      </c>
      <c r="F38" s="216">
        <v>40037</v>
      </c>
      <c r="G38" s="214" t="s">
        <v>5605</v>
      </c>
      <c r="H38" s="214" t="s">
        <v>3674</v>
      </c>
      <c r="I38" s="214" t="s">
        <v>5691</v>
      </c>
      <c r="J38" s="214" t="s">
        <v>3675</v>
      </c>
      <c r="K38" s="214" t="s">
        <v>3671</v>
      </c>
      <c r="L38" s="216">
        <v>40037</v>
      </c>
      <c r="M38" s="217">
        <v>310.82</v>
      </c>
      <c r="N38" s="217">
        <v>388.53</v>
      </c>
    </row>
    <row r="39" spans="1:14" ht="13.5" thickBot="1">
      <c r="A39" s="214" t="s">
        <v>5583</v>
      </c>
      <c r="B39" s="214" t="s">
        <v>5584</v>
      </c>
      <c r="C39" s="214" t="s">
        <v>7543</v>
      </c>
      <c r="D39" s="214" t="s">
        <v>7544</v>
      </c>
      <c r="E39" s="214" t="s">
        <v>3676</v>
      </c>
      <c r="F39" s="216">
        <v>39861</v>
      </c>
      <c r="G39" s="214" t="s">
        <v>5625</v>
      </c>
      <c r="H39" s="214" t="s">
        <v>3677</v>
      </c>
      <c r="I39" s="214" t="s">
        <v>5691</v>
      </c>
      <c r="J39" s="214" t="s">
        <v>5589</v>
      </c>
      <c r="K39" s="214" t="s">
        <v>3678</v>
      </c>
      <c r="L39" s="216">
        <v>39861</v>
      </c>
      <c r="M39" s="217">
        <v>40.17</v>
      </c>
      <c r="N39" s="217">
        <v>50.21</v>
      </c>
    </row>
    <row r="40" spans="1:14" ht="13.5" thickBot="1">
      <c r="A40" s="214" t="s">
        <v>5583</v>
      </c>
      <c r="B40" s="214" t="s">
        <v>5584</v>
      </c>
      <c r="C40" s="214" t="s">
        <v>7543</v>
      </c>
      <c r="D40" s="214" t="s">
        <v>7544</v>
      </c>
      <c r="E40" s="214" t="s">
        <v>3679</v>
      </c>
      <c r="F40" s="216">
        <v>40044</v>
      </c>
      <c r="G40" s="214" t="s">
        <v>5625</v>
      </c>
      <c r="H40" s="214" t="s">
        <v>3680</v>
      </c>
      <c r="I40" s="214" t="s">
        <v>5691</v>
      </c>
      <c r="J40" s="214" t="s">
        <v>5589</v>
      </c>
      <c r="K40" s="214" t="s">
        <v>3681</v>
      </c>
      <c r="L40" s="216">
        <v>40044</v>
      </c>
      <c r="M40" s="217">
        <v>252.71</v>
      </c>
      <c r="N40" s="217">
        <v>315.89</v>
      </c>
    </row>
    <row r="41" spans="1:14" ht="23.25" thickBot="1">
      <c r="A41" s="214" t="s">
        <v>5583</v>
      </c>
      <c r="B41" s="214" t="s">
        <v>5584</v>
      </c>
      <c r="C41" s="214" t="s">
        <v>7543</v>
      </c>
      <c r="D41" s="214" t="s">
        <v>7544</v>
      </c>
      <c r="E41" s="214" t="s">
        <v>5778</v>
      </c>
      <c r="F41" s="216">
        <v>40044</v>
      </c>
      <c r="G41" s="214" t="s">
        <v>5605</v>
      </c>
      <c r="H41" s="214" t="s">
        <v>3682</v>
      </c>
      <c r="I41" s="214" t="s">
        <v>3683</v>
      </c>
      <c r="J41" s="214" t="s">
        <v>3684</v>
      </c>
      <c r="K41" s="214" t="s">
        <v>3685</v>
      </c>
      <c r="L41" s="216">
        <v>40044</v>
      </c>
      <c r="M41" s="217">
        <v>222.61</v>
      </c>
      <c r="N41" s="217">
        <v>278.26</v>
      </c>
    </row>
    <row r="42" spans="1:14" ht="23.25" thickBot="1">
      <c r="A42" s="214" t="s">
        <v>5583</v>
      </c>
      <c r="B42" s="214" t="s">
        <v>5584</v>
      </c>
      <c r="C42" s="214" t="s">
        <v>7543</v>
      </c>
      <c r="D42" s="214" t="s">
        <v>7544</v>
      </c>
      <c r="E42" s="214" t="s">
        <v>5778</v>
      </c>
      <c r="F42" s="216">
        <v>40044</v>
      </c>
      <c r="G42" s="214" t="s">
        <v>5605</v>
      </c>
      <c r="H42" s="214" t="s">
        <v>3686</v>
      </c>
      <c r="I42" s="214" t="s">
        <v>3687</v>
      </c>
      <c r="J42" s="214" t="s">
        <v>3688</v>
      </c>
      <c r="K42" s="214" t="s">
        <v>3685</v>
      </c>
      <c r="L42" s="216">
        <v>40044</v>
      </c>
      <c r="M42" s="217">
        <v>242.31</v>
      </c>
      <c r="N42" s="217">
        <v>302.89</v>
      </c>
    </row>
    <row r="43" spans="1:14" ht="23.25" thickBot="1">
      <c r="A43" s="214" t="s">
        <v>5583</v>
      </c>
      <c r="B43" s="214" t="s">
        <v>5584</v>
      </c>
      <c r="C43" s="214" t="s">
        <v>7543</v>
      </c>
      <c r="D43" s="214" t="s">
        <v>7544</v>
      </c>
      <c r="E43" s="214" t="s">
        <v>5778</v>
      </c>
      <c r="F43" s="216">
        <v>40050</v>
      </c>
      <c r="G43" s="214" t="s">
        <v>5605</v>
      </c>
      <c r="H43" s="214" t="s">
        <v>3689</v>
      </c>
      <c r="I43" s="214" t="s">
        <v>3690</v>
      </c>
      <c r="J43" s="214" t="s">
        <v>3691</v>
      </c>
      <c r="K43" s="214" t="s">
        <v>3692</v>
      </c>
      <c r="L43" s="216">
        <v>40050</v>
      </c>
      <c r="M43" s="217">
        <v>266.86</v>
      </c>
      <c r="N43" s="217">
        <v>333.58</v>
      </c>
    </row>
    <row r="44" spans="1:14" ht="23.25" thickBot="1">
      <c r="A44" s="214" t="s">
        <v>5583</v>
      </c>
      <c r="B44" s="214" t="s">
        <v>5584</v>
      </c>
      <c r="C44" s="214" t="s">
        <v>7543</v>
      </c>
      <c r="D44" s="214" t="s">
        <v>7544</v>
      </c>
      <c r="E44" s="214" t="s">
        <v>5778</v>
      </c>
      <c r="F44" s="216">
        <v>40050</v>
      </c>
      <c r="G44" s="214" t="s">
        <v>5605</v>
      </c>
      <c r="H44" s="214" t="s">
        <v>3693</v>
      </c>
      <c r="I44" s="214" t="s">
        <v>3694</v>
      </c>
      <c r="J44" s="214" t="s">
        <v>3695</v>
      </c>
      <c r="K44" s="214" t="s">
        <v>3692</v>
      </c>
      <c r="L44" s="216">
        <v>40050</v>
      </c>
      <c r="M44" s="217">
        <v>208.3</v>
      </c>
      <c r="N44" s="217">
        <v>260.38</v>
      </c>
    </row>
    <row r="45" spans="1:14" ht="23.25" thickBot="1">
      <c r="A45" s="214" t="s">
        <v>5583</v>
      </c>
      <c r="B45" s="214" t="s">
        <v>5584</v>
      </c>
      <c r="C45" s="214" t="s">
        <v>7543</v>
      </c>
      <c r="D45" s="214" t="s">
        <v>7544</v>
      </c>
      <c r="E45" s="214" t="s">
        <v>5778</v>
      </c>
      <c r="F45" s="216">
        <v>40050</v>
      </c>
      <c r="G45" s="214" t="s">
        <v>5605</v>
      </c>
      <c r="H45" s="214" t="s">
        <v>3696</v>
      </c>
      <c r="I45" s="214" t="s">
        <v>3697</v>
      </c>
      <c r="J45" s="214" t="s">
        <v>3698</v>
      </c>
      <c r="K45" s="214" t="s">
        <v>3692</v>
      </c>
      <c r="L45" s="216">
        <v>40050</v>
      </c>
      <c r="M45" s="217">
        <v>159.86000000000001</v>
      </c>
      <c r="N45" s="217">
        <v>199.83</v>
      </c>
    </row>
    <row r="46" spans="1:14" ht="23.25" thickBot="1">
      <c r="A46" s="214" t="s">
        <v>5583</v>
      </c>
      <c r="B46" s="214" t="s">
        <v>5584</v>
      </c>
      <c r="C46" s="214" t="s">
        <v>7543</v>
      </c>
      <c r="D46" s="214" t="s">
        <v>7544</v>
      </c>
      <c r="E46" s="214" t="s">
        <v>5778</v>
      </c>
      <c r="F46" s="216">
        <v>40050</v>
      </c>
      <c r="G46" s="214" t="s">
        <v>5605</v>
      </c>
      <c r="H46" s="214" t="s">
        <v>3699</v>
      </c>
      <c r="I46" s="214" t="s">
        <v>3700</v>
      </c>
      <c r="J46" s="214" t="s">
        <v>3701</v>
      </c>
      <c r="K46" s="214" t="s">
        <v>3692</v>
      </c>
      <c r="L46" s="216">
        <v>40050</v>
      </c>
      <c r="M46" s="217">
        <v>227.74</v>
      </c>
      <c r="N46" s="217">
        <v>284.68</v>
      </c>
    </row>
    <row r="47" spans="1:14" ht="23.25" thickBot="1">
      <c r="A47" s="214" t="s">
        <v>5583</v>
      </c>
      <c r="B47" s="214" t="s">
        <v>5584</v>
      </c>
      <c r="C47" s="214" t="s">
        <v>7543</v>
      </c>
      <c r="D47" s="214" t="s">
        <v>7544</v>
      </c>
      <c r="E47" s="214" t="s">
        <v>5778</v>
      </c>
      <c r="F47" s="216">
        <v>40050</v>
      </c>
      <c r="G47" s="214" t="s">
        <v>5605</v>
      </c>
      <c r="H47" s="214" t="s">
        <v>3702</v>
      </c>
      <c r="I47" s="214" t="s">
        <v>3703</v>
      </c>
      <c r="J47" s="214" t="s">
        <v>3704</v>
      </c>
      <c r="K47" s="214" t="s">
        <v>3692</v>
      </c>
      <c r="L47" s="216">
        <v>40050</v>
      </c>
      <c r="M47" s="217">
        <v>205.43</v>
      </c>
      <c r="N47" s="217">
        <v>256.79000000000002</v>
      </c>
    </row>
    <row r="48" spans="1:14" ht="23.25" thickBot="1">
      <c r="A48" s="214" t="s">
        <v>5583</v>
      </c>
      <c r="B48" s="214" t="s">
        <v>5584</v>
      </c>
      <c r="C48" s="214" t="s">
        <v>7543</v>
      </c>
      <c r="D48" s="214" t="s">
        <v>7544</v>
      </c>
      <c r="E48" s="214" t="s">
        <v>5778</v>
      </c>
      <c r="F48" s="216">
        <v>40050</v>
      </c>
      <c r="G48" s="214" t="s">
        <v>5605</v>
      </c>
      <c r="H48" s="214" t="s">
        <v>3705</v>
      </c>
      <c r="I48" s="214" t="s">
        <v>3706</v>
      </c>
      <c r="J48" s="214" t="s">
        <v>3707</v>
      </c>
      <c r="K48" s="214" t="s">
        <v>3692</v>
      </c>
      <c r="L48" s="216">
        <v>40050</v>
      </c>
      <c r="M48" s="217">
        <v>185.62</v>
      </c>
      <c r="N48" s="217">
        <v>232.03</v>
      </c>
    </row>
    <row r="49" spans="1:14" ht="23.25" thickBot="1">
      <c r="A49" s="214" t="s">
        <v>5583</v>
      </c>
      <c r="B49" s="214" t="s">
        <v>5584</v>
      </c>
      <c r="C49" s="214" t="s">
        <v>7543</v>
      </c>
      <c r="D49" s="214" t="s">
        <v>7544</v>
      </c>
      <c r="E49" s="214" t="s">
        <v>5778</v>
      </c>
      <c r="F49" s="216">
        <v>40050</v>
      </c>
      <c r="G49" s="214" t="s">
        <v>5605</v>
      </c>
      <c r="H49" s="214" t="s">
        <v>3708</v>
      </c>
      <c r="I49" s="214" t="s">
        <v>3709</v>
      </c>
      <c r="J49" s="214" t="s">
        <v>3710</v>
      </c>
      <c r="K49" s="214" t="s">
        <v>3692</v>
      </c>
      <c r="L49" s="216">
        <v>40050</v>
      </c>
      <c r="M49" s="217">
        <v>181.12</v>
      </c>
      <c r="N49" s="217">
        <v>226.4</v>
      </c>
    </row>
    <row r="50" spans="1:14" ht="23.25" thickBot="1">
      <c r="A50" s="214" t="s">
        <v>5583</v>
      </c>
      <c r="B50" s="214" t="s">
        <v>5584</v>
      </c>
      <c r="C50" s="214" t="s">
        <v>7543</v>
      </c>
      <c r="D50" s="214" t="s">
        <v>7544</v>
      </c>
      <c r="E50" s="214" t="s">
        <v>5778</v>
      </c>
      <c r="F50" s="216">
        <v>40050</v>
      </c>
      <c r="G50" s="214" t="s">
        <v>5605</v>
      </c>
      <c r="H50" s="214" t="s">
        <v>3711</v>
      </c>
      <c r="I50" s="214" t="s">
        <v>3712</v>
      </c>
      <c r="J50" s="214" t="s">
        <v>3713</v>
      </c>
      <c r="K50" s="214" t="s">
        <v>3692</v>
      </c>
      <c r="L50" s="216">
        <v>40050</v>
      </c>
      <c r="M50" s="217">
        <v>52.91</v>
      </c>
      <c r="N50" s="217">
        <v>66.14</v>
      </c>
    </row>
    <row r="51" spans="1:14" ht="23.25" thickBot="1">
      <c r="A51" s="214" t="s">
        <v>5583</v>
      </c>
      <c r="B51" s="214" t="s">
        <v>5584</v>
      </c>
      <c r="C51" s="214" t="s">
        <v>7543</v>
      </c>
      <c r="D51" s="214" t="s">
        <v>7544</v>
      </c>
      <c r="E51" s="214" t="s">
        <v>5778</v>
      </c>
      <c r="F51" s="216">
        <v>40050</v>
      </c>
      <c r="G51" s="214" t="s">
        <v>5605</v>
      </c>
      <c r="H51" s="214" t="s">
        <v>3714</v>
      </c>
      <c r="I51" s="214" t="s">
        <v>3715</v>
      </c>
      <c r="J51" s="214" t="s">
        <v>3716</v>
      </c>
      <c r="K51" s="214" t="s">
        <v>3692</v>
      </c>
      <c r="L51" s="216">
        <v>40050</v>
      </c>
      <c r="M51" s="217">
        <v>256.58</v>
      </c>
      <c r="N51" s="217">
        <v>320.73</v>
      </c>
    </row>
    <row r="52" spans="1:14" ht="23.25" thickBot="1">
      <c r="A52" s="214" t="s">
        <v>5583</v>
      </c>
      <c r="B52" s="214" t="s">
        <v>5584</v>
      </c>
      <c r="C52" s="214" t="s">
        <v>7543</v>
      </c>
      <c r="D52" s="214" t="s">
        <v>7544</v>
      </c>
      <c r="E52" s="214" t="s">
        <v>5778</v>
      </c>
      <c r="F52" s="216">
        <v>40081</v>
      </c>
      <c r="G52" s="214" t="s">
        <v>5605</v>
      </c>
      <c r="H52" s="214" t="s">
        <v>3717</v>
      </c>
      <c r="I52" s="214" t="s">
        <v>3718</v>
      </c>
      <c r="J52" s="214" t="s">
        <v>3719</v>
      </c>
      <c r="K52" s="214" t="s">
        <v>3720</v>
      </c>
      <c r="L52" s="216">
        <v>40081</v>
      </c>
      <c r="M52" s="217">
        <v>253.1</v>
      </c>
      <c r="N52" s="217">
        <v>316.38</v>
      </c>
    </row>
    <row r="53" spans="1:14" ht="23.25" thickBot="1">
      <c r="A53" s="214" t="s">
        <v>5583</v>
      </c>
      <c r="B53" s="214" t="s">
        <v>5584</v>
      </c>
      <c r="C53" s="214" t="s">
        <v>7543</v>
      </c>
      <c r="D53" s="214" t="s">
        <v>7544</v>
      </c>
      <c r="E53" s="214" t="s">
        <v>5778</v>
      </c>
      <c r="F53" s="216">
        <v>40081</v>
      </c>
      <c r="G53" s="214" t="s">
        <v>5605</v>
      </c>
      <c r="H53" s="214" t="s">
        <v>3721</v>
      </c>
      <c r="I53" s="214" t="s">
        <v>3722</v>
      </c>
      <c r="J53" s="214" t="s">
        <v>3723</v>
      </c>
      <c r="K53" s="214" t="s">
        <v>3720</v>
      </c>
      <c r="L53" s="216">
        <v>40081</v>
      </c>
      <c r="M53" s="217">
        <v>223.58</v>
      </c>
      <c r="N53" s="217">
        <v>279.48</v>
      </c>
    </row>
    <row r="54" spans="1:14" ht="23.25" thickBot="1">
      <c r="A54" s="214" t="s">
        <v>5583</v>
      </c>
      <c r="B54" s="214" t="s">
        <v>5584</v>
      </c>
      <c r="C54" s="214" t="s">
        <v>7543</v>
      </c>
      <c r="D54" s="214" t="s">
        <v>7544</v>
      </c>
      <c r="E54" s="214" t="s">
        <v>5778</v>
      </c>
      <c r="F54" s="216">
        <v>40081</v>
      </c>
      <c r="G54" s="214" t="s">
        <v>5605</v>
      </c>
      <c r="H54" s="214" t="s">
        <v>3724</v>
      </c>
      <c r="I54" s="214" t="s">
        <v>3725</v>
      </c>
      <c r="J54" s="214" t="s">
        <v>3726</v>
      </c>
      <c r="K54" s="214" t="s">
        <v>3720</v>
      </c>
      <c r="L54" s="216">
        <v>40081</v>
      </c>
      <c r="M54" s="217">
        <v>222.93</v>
      </c>
      <c r="N54" s="217">
        <v>278.66000000000003</v>
      </c>
    </row>
    <row r="55" spans="1:14" ht="23.25" thickBot="1">
      <c r="A55" s="214" t="s">
        <v>5583</v>
      </c>
      <c r="B55" s="214" t="s">
        <v>5584</v>
      </c>
      <c r="C55" s="214" t="s">
        <v>7543</v>
      </c>
      <c r="D55" s="214" t="s">
        <v>7544</v>
      </c>
      <c r="E55" s="214" t="s">
        <v>5778</v>
      </c>
      <c r="F55" s="216">
        <v>40081</v>
      </c>
      <c r="G55" s="214" t="s">
        <v>5605</v>
      </c>
      <c r="H55" s="214" t="s">
        <v>3727</v>
      </c>
      <c r="I55" s="214" t="s">
        <v>3728</v>
      </c>
      <c r="J55" s="214" t="s">
        <v>3729</v>
      </c>
      <c r="K55" s="214" t="s">
        <v>3720</v>
      </c>
      <c r="L55" s="216">
        <v>40081</v>
      </c>
      <c r="M55" s="217">
        <v>185.86</v>
      </c>
      <c r="N55" s="217">
        <v>232.33</v>
      </c>
    </row>
    <row r="56" spans="1:14" ht="23.25" thickBot="1">
      <c r="A56" s="214" t="s">
        <v>5583</v>
      </c>
      <c r="B56" s="214" t="s">
        <v>5584</v>
      </c>
      <c r="C56" s="214" t="s">
        <v>7543</v>
      </c>
      <c r="D56" s="214" t="s">
        <v>7544</v>
      </c>
      <c r="E56" s="214" t="s">
        <v>5778</v>
      </c>
      <c r="F56" s="216">
        <v>40081</v>
      </c>
      <c r="G56" s="214" t="s">
        <v>5605</v>
      </c>
      <c r="H56" s="214" t="s">
        <v>3730</v>
      </c>
      <c r="I56" s="214" t="s">
        <v>3731</v>
      </c>
      <c r="J56" s="214" t="s">
        <v>3732</v>
      </c>
      <c r="K56" s="214" t="s">
        <v>3720</v>
      </c>
      <c r="L56" s="216">
        <v>40081</v>
      </c>
      <c r="M56" s="217">
        <v>101.42</v>
      </c>
      <c r="N56" s="217">
        <v>126.78</v>
      </c>
    </row>
    <row r="57" spans="1:14" ht="23.25" thickBot="1">
      <c r="A57" s="214" t="s">
        <v>5583</v>
      </c>
      <c r="B57" s="214" t="s">
        <v>5584</v>
      </c>
      <c r="C57" s="214" t="s">
        <v>7543</v>
      </c>
      <c r="D57" s="214" t="s">
        <v>7544</v>
      </c>
      <c r="E57" s="214" t="s">
        <v>5778</v>
      </c>
      <c r="F57" s="216">
        <v>40081</v>
      </c>
      <c r="G57" s="214" t="s">
        <v>5605</v>
      </c>
      <c r="H57" s="214" t="s">
        <v>3733</v>
      </c>
      <c r="I57" s="214" t="s">
        <v>3734</v>
      </c>
      <c r="J57" s="214" t="s">
        <v>3735</v>
      </c>
      <c r="K57" s="214" t="s">
        <v>3720</v>
      </c>
      <c r="L57" s="216">
        <v>40081</v>
      </c>
      <c r="M57" s="217">
        <v>232.44</v>
      </c>
      <c r="N57" s="217">
        <v>290.55</v>
      </c>
    </row>
    <row r="58" spans="1:14" ht="23.25" thickBot="1">
      <c r="A58" s="214" t="s">
        <v>5583</v>
      </c>
      <c r="B58" s="214" t="s">
        <v>5584</v>
      </c>
      <c r="C58" s="214" t="s">
        <v>7543</v>
      </c>
      <c r="D58" s="214" t="s">
        <v>7544</v>
      </c>
      <c r="E58" s="214" t="s">
        <v>5778</v>
      </c>
      <c r="F58" s="216">
        <v>40081</v>
      </c>
      <c r="G58" s="214" t="s">
        <v>5605</v>
      </c>
      <c r="H58" s="214" t="s">
        <v>3736</v>
      </c>
      <c r="I58" s="214" t="s">
        <v>3737</v>
      </c>
      <c r="J58" s="214" t="s">
        <v>3738</v>
      </c>
      <c r="K58" s="214" t="s">
        <v>3720</v>
      </c>
      <c r="L58" s="216">
        <v>40081</v>
      </c>
      <c r="M58" s="217">
        <v>142.55000000000001</v>
      </c>
      <c r="N58" s="217">
        <v>178.19</v>
      </c>
    </row>
    <row r="59" spans="1:14" ht="23.25" thickBot="1">
      <c r="A59" s="214" t="s">
        <v>5583</v>
      </c>
      <c r="B59" s="214" t="s">
        <v>5584</v>
      </c>
      <c r="C59" s="214" t="s">
        <v>7543</v>
      </c>
      <c r="D59" s="214" t="s">
        <v>7544</v>
      </c>
      <c r="E59" s="214" t="s">
        <v>5778</v>
      </c>
      <c r="F59" s="216">
        <v>40081</v>
      </c>
      <c r="G59" s="214" t="s">
        <v>5605</v>
      </c>
      <c r="H59" s="214" t="s">
        <v>3739</v>
      </c>
      <c r="I59" s="214" t="s">
        <v>3740</v>
      </c>
      <c r="J59" s="214" t="s">
        <v>3741</v>
      </c>
      <c r="K59" s="214" t="s">
        <v>3720</v>
      </c>
      <c r="L59" s="216">
        <v>40081</v>
      </c>
      <c r="M59" s="217">
        <v>151</v>
      </c>
      <c r="N59" s="217">
        <v>188.75</v>
      </c>
    </row>
    <row r="60" spans="1:14" ht="23.25" thickBot="1">
      <c r="A60" s="214" t="s">
        <v>5583</v>
      </c>
      <c r="B60" s="214" t="s">
        <v>5584</v>
      </c>
      <c r="C60" s="214" t="s">
        <v>7543</v>
      </c>
      <c r="D60" s="214" t="s">
        <v>7544</v>
      </c>
      <c r="E60" s="214" t="s">
        <v>5778</v>
      </c>
      <c r="F60" s="216">
        <v>40081</v>
      </c>
      <c r="G60" s="214" t="s">
        <v>5605</v>
      </c>
      <c r="H60" s="214" t="s">
        <v>3742</v>
      </c>
      <c r="I60" s="214" t="s">
        <v>3743</v>
      </c>
      <c r="J60" s="214" t="s">
        <v>3744</v>
      </c>
      <c r="K60" s="214" t="s">
        <v>3720</v>
      </c>
      <c r="L60" s="216">
        <v>40081</v>
      </c>
      <c r="M60" s="217">
        <v>151.74</v>
      </c>
      <c r="N60" s="217">
        <v>189.68</v>
      </c>
    </row>
    <row r="61" spans="1:14" ht="23.25" thickBot="1">
      <c r="A61" s="214" t="s">
        <v>5583</v>
      </c>
      <c r="B61" s="214" t="s">
        <v>5584</v>
      </c>
      <c r="C61" s="214" t="s">
        <v>7543</v>
      </c>
      <c r="D61" s="214" t="s">
        <v>7544</v>
      </c>
      <c r="E61" s="214" t="s">
        <v>5778</v>
      </c>
      <c r="F61" s="216">
        <v>40081</v>
      </c>
      <c r="G61" s="214" t="s">
        <v>5605</v>
      </c>
      <c r="H61" s="214" t="s">
        <v>3745</v>
      </c>
      <c r="I61" s="214" t="s">
        <v>3746</v>
      </c>
      <c r="J61" s="214" t="s">
        <v>3747</v>
      </c>
      <c r="K61" s="214" t="s">
        <v>3720</v>
      </c>
      <c r="L61" s="216">
        <v>40081</v>
      </c>
      <c r="M61" s="217">
        <v>198.1</v>
      </c>
      <c r="N61" s="217">
        <v>247.63</v>
      </c>
    </row>
    <row r="62" spans="1:14" ht="13.5" thickBot="1">
      <c r="A62" s="214" t="s">
        <v>5583</v>
      </c>
      <c r="B62" s="214" t="s">
        <v>5584</v>
      </c>
      <c r="C62" s="214" t="s">
        <v>7543</v>
      </c>
      <c r="D62" s="214" t="s">
        <v>7544</v>
      </c>
      <c r="E62" s="214" t="s">
        <v>5778</v>
      </c>
      <c r="F62" s="216">
        <v>40114</v>
      </c>
      <c r="G62" s="214" t="s">
        <v>5605</v>
      </c>
      <c r="H62" s="214" t="s">
        <v>3748</v>
      </c>
      <c r="I62" s="214" t="s">
        <v>3749</v>
      </c>
      <c r="J62" s="214" t="s">
        <v>3750</v>
      </c>
      <c r="K62" s="214" t="s">
        <v>3751</v>
      </c>
      <c r="L62" s="216">
        <v>40114</v>
      </c>
      <c r="M62" s="217">
        <v>251.68</v>
      </c>
      <c r="N62" s="217">
        <v>314.60000000000002</v>
      </c>
    </row>
    <row r="63" spans="1:14" ht="13.5" thickBot="1">
      <c r="A63" s="214" t="s">
        <v>5583</v>
      </c>
      <c r="B63" s="214" t="s">
        <v>5584</v>
      </c>
      <c r="C63" s="214" t="s">
        <v>7543</v>
      </c>
      <c r="D63" s="214" t="s">
        <v>7544</v>
      </c>
      <c r="E63" s="214" t="s">
        <v>5778</v>
      </c>
      <c r="F63" s="216">
        <v>40114</v>
      </c>
      <c r="G63" s="214" t="s">
        <v>5605</v>
      </c>
      <c r="H63" s="214" t="s">
        <v>3752</v>
      </c>
      <c r="I63" s="214" t="s">
        <v>3749</v>
      </c>
      <c r="J63" s="214" t="s">
        <v>3753</v>
      </c>
      <c r="K63" s="214" t="s">
        <v>3751</v>
      </c>
      <c r="L63" s="216">
        <v>40114</v>
      </c>
      <c r="M63" s="217">
        <v>229.71</v>
      </c>
      <c r="N63" s="217">
        <v>287.14</v>
      </c>
    </row>
    <row r="64" spans="1:14" ht="13.5" thickBot="1">
      <c r="A64" s="214" t="s">
        <v>5583</v>
      </c>
      <c r="B64" s="214" t="s">
        <v>5584</v>
      </c>
      <c r="C64" s="214" t="s">
        <v>7543</v>
      </c>
      <c r="D64" s="214" t="s">
        <v>7544</v>
      </c>
      <c r="E64" s="214" t="s">
        <v>5778</v>
      </c>
      <c r="F64" s="216">
        <v>40114</v>
      </c>
      <c r="G64" s="214" t="s">
        <v>5605</v>
      </c>
      <c r="H64" s="214" t="s">
        <v>3754</v>
      </c>
      <c r="I64" s="214" t="s">
        <v>3749</v>
      </c>
      <c r="J64" s="214" t="s">
        <v>3755</v>
      </c>
      <c r="K64" s="214" t="s">
        <v>3751</v>
      </c>
      <c r="L64" s="216">
        <v>40114</v>
      </c>
      <c r="M64" s="217">
        <v>162.68</v>
      </c>
      <c r="N64" s="217">
        <v>203.35</v>
      </c>
    </row>
    <row r="65" spans="1:14" ht="13.5" thickBot="1">
      <c r="A65" s="214" t="s">
        <v>5583</v>
      </c>
      <c r="B65" s="214" t="s">
        <v>5584</v>
      </c>
      <c r="C65" s="214" t="s">
        <v>7543</v>
      </c>
      <c r="D65" s="214" t="s">
        <v>7544</v>
      </c>
      <c r="E65" s="214" t="s">
        <v>5778</v>
      </c>
      <c r="F65" s="216">
        <v>40114</v>
      </c>
      <c r="G65" s="214" t="s">
        <v>5605</v>
      </c>
      <c r="H65" s="214" t="s">
        <v>3756</v>
      </c>
      <c r="I65" s="214" t="s">
        <v>3749</v>
      </c>
      <c r="J65" s="214" t="s">
        <v>3757</v>
      </c>
      <c r="K65" s="214" t="s">
        <v>3751</v>
      </c>
      <c r="L65" s="216">
        <v>40114</v>
      </c>
      <c r="M65" s="217">
        <v>200.64</v>
      </c>
      <c r="N65" s="217">
        <v>250.8</v>
      </c>
    </row>
    <row r="66" spans="1:14" ht="13.5" thickBot="1">
      <c r="A66" s="214" t="s">
        <v>5583</v>
      </c>
      <c r="B66" s="214" t="s">
        <v>5584</v>
      </c>
      <c r="C66" s="214" t="s">
        <v>7543</v>
      </c>
      <c r="D66" s="214" t="s">
        <v>7544</v>
      </c>
      <c r="E66" s="214" t="s">
        <v>5778</v>
      </c>
      <c r="F66" s="216">
        <v>40114</v>
      </c>
      <c r="G66" s="214" t="s">
        <v>5605</v>
      </c>
      <c r="H66" s="214" t="s">
        <v>3758</v>
      </c>
      <c r="I66" s="214" t="s">
        <v>3749</v>
      </c>
      <c r="J66" s="214" t="s">
        <v>3759</v>
      </c>
      <c r="K66" s="214" t="s">
        <v>3751</v>
      </c>
      <c r="L66" s="216">
        <v>40114</v>
      </c>
      <c r="M66" s="217">
        <v>258.17</v>
      </c>
      <c r="N66" s="217">
        <v>322.70999999999998</v>
      </c>
    </row>
    <row r="67" spans="1:14" ht="13.5" thickBot="1">
      <c r="A67" s="214" t="s">
        <v>5583</v>
      </c>
      <c r="B67" s="214" t="s">
        <v>5584</v>
      </c>
      <c r="C67" s="214" t="s">
        <v>7543</v>
      </c>
      <c r="D67" s="214" t="s">
        <v>7544</v>
      </c>
      <c r="E67" s="214" t="s">
        <v>5778</v>
      </c>
      <c r="F67" s="216">
        <v>40114</v>
      </c>
      <c r="G67" s="214" t="s">
        <v>5605</v>
      </c>
      <c r="H67" s="214" t="s">
        <v>3760</v>
      </c>
      <c r="I67" s="214" t="s">
        <v>3749</v>
      </c>
      <c r="J67" s="214" t="s">
        <v>3761</v>
      </c>
      <c r="K67" s="214" t="s">
        <v>3751</v>
      </c>
      <c r="L67" s="216">
        <v>40114</v>
      </c>
      <c r="M67" s="217">
        <v>185.67</v>
      </c>
      <c r="N67" s="217">
        <v>232.09</v>
      </c>
    </row>
    <row r="68" spans="1:14" ht="13.5" thickBot="1">
      <c r="A68" s="214" t="s">
        <v>5583</v>
      </c>
      <c r="B68" s="214" t="s">
        <v>5584</v>
      </c>
      <c r="C68" s="214" t="s">
        <v>7543</v>
      </c>
      <c r="D68" s="214" t="s">
        <v>7544</v>
      </c>
      <c r="E68" s="214" t="s">
        <v>5778</v>
      </c>
      <c r="F68" s="216">
        <v>40114</v>
      </c>
      <c r="G68" s="214" t="s">
        <v>5605</v>
      </c>
      <c r="H68" s="214" t="s">
        <v>3762</v>
      </c>
      <c r="I68" s="214" t="s">
        <v>3763</v>
      </c>
      <c r="J68" s="214" t="s">
        <v>3764</v>
      </c>
      <c r="K68" s="214" t="s">
        <v>3751</v>
      </c>
      <c r="L68" s="216">
        <v>40114</v>
      </c>
      <c r="M68" s="217">
        <v>230.22</v>
      </c>
      <c r="N68" s="217">
        <v>287.77999999999997</v>
      </c>
    </row>
    <row r="69" spans="1:14" ht="13.5" thickBot="1">
      <c r="A69" s="214" t="s">
        <v>5583</v>
      </c>
      <c r="B69" s="214" t="s">
        <v>5584</v>
      </c>
      <c r="C69" s="214" t="s">
        <v>7543</v>
      </c>
      <c r="D69" s="214" t="s">
        <v>7544</v>
      </c>
      <c r="E69" s="214" t="s">
        <v>5778</v>
      </c>
      <c r="F69" s="216">
        <v>40114</v>
      </c>
      <c r="G69" s="214" t="s">
        <v>5605</v>
      </c>
      <c r="H69" s="214" t="s">
        <v>3765</v>
      </c>
      <c r="I69" s="214" t="s">
        <v>3749</v>
      </c>
      <c r="J69" s="214" t="s">
        <v>3766</v>
      </c>
      <c r="K69" s="214" t="s">
        <v>3751</v>
      </c>
      <c r="L69" s="216">
        <v>40114</v>
      </c>
      <c r="M69" s="217">
        <v>131.51</v>
      </c>
      <c r="N69" s="217">
        <v>164.39</v>
      </c>
    </row>
    <row r="70" spans="1:14" ht="13.5" thickBot="1">
      <c r="A70" s="214" t="s">
        <v>5583</v>
      </c>
      <c r="B70" s="214" t="s">
        <v>5584</v>
      </c>
      <c r="C70" s="214" t="s">
        <v>7543</v>
      </c>
      <c r="D70" s="214" t="s">
        <v>7544</v>
      </c>
      <c r="E70" s="214" t="s">
        <v>5778</v>
      </c>
      <c r="F70" s="216">
        <v>40114</v>
      </c>
      <c r="G70" s="214" t="s">
        <v>5605</v>
      </c>
      <c r="H70" s="214" t="s">
        <v>3767</v>
      </c>
      <c r="I70" s="214" t="s">
        <v>3749</v>
      </c>
      <c r="J70" s="214" t="s">
        <v>3768</v>
      </c>
      <c r="K70" s="214" t="s">
        <v>3751</v>
      </c>
      <c r="L70" s="216">
        <v>40114</v>
      </c>
      <c r="M70" s="217">
        <v>177.03</v>
      </c>
      <c r="N70" s="217">
        <v>221.29</v>
      </c>
    </row>
    <row r="71" spans="1:14" ht="13.5" thickBot="1">
      <c r="A71" s="214" t="s">
        <v>5583</v>
      </c>
      <c r="B71" s="214" t="s">
        <v>5584</v>
      </c>
      <c r="C71" s="214" t="s">
        <v>7543</v>
      </c>
      <c r="D71" s="214" t="s">
        <v>7544</v>
      </c>
      <c r="E71" s="214" t="s">
        <v>5778</v>
      </c>
      <c r="F71" s="216">
        <v>40114</v>
      </c>
      <c r="G71" s="214" t="s">
        <v>5605</v>
      </c>
      <c r="H71" s="214" t="s">
        <v>3769</v>
      </c>
      <c r="I71" s="214" t="s">
        <v>3749</v>
      </c>
      <c r="J71" s="214" t="s">
        <v>3770</v>
      </c>
      <c r="K71" s="214" t="s">
        <v>3751</v>
      </c>
      <c r="L71" s="216">
        <v>40114</v>
      </c>
      <c r="M71" s="217">
        <v>187.34</v>
      </c>
      <c r="N71" s="217">
        <v>234.18</v>
      </c>
    </row>
    <row r="72" spans="1:14" ht="13.5" thickBot="1">
      <c r="A72" s="214" t="s">
        <v>5583</v>
      </c>
      <c r="B72" s="214" t="s">
        <v>5584</v>
      </c>
      <c r="C72" s="214" t="s">
        <v>7543</v>
      </c>
      <c r="D72" s="214" t="s">
        <v>7544</v>
      </c>
      <c r="E72" s="214" t="s">
        <v>5778</v>
      </c>
      <c r="F72" s="216">
        <v>40114</v>
      </c>
      <c r="G72" s="214" t="s">
        <v>5605</v>
      </c>
      <c r="H72" s="214" t="s">
        <v>3771</v>
      </c>
      <c r="I72" s="214" t="s">
        <v>3749</v>
      </c>
      <c r="J72" s="214" t="s">
        <v>3772</v>
      </c>
      <c r="K72" s="214" t="s">
        <v>3751</v>
      </c>
      <c r="L72" s="216">
        <v>40114</v>
      </c>
      <c r="M72" s="217">
        <v>261.73</v>
      </c>
      <c r="N72" s="217">
        <v>327.16000000000003</v>
      </c>
    </row>
    <row r="73" spans="1:14" ht="13.5" thickBot="1">
      <c r="A73" s="214" t="s">
        <v>5583</v>
      </c>
      <c r="B73" s="214" t="s">
        <v>5584</v>
      </c>
      <c r="C73" s="214" t="s">
        <v>7543</v>
      </c>
      <c r="D73" s="214" t="s">
        <v>7544</v>
      </c>
      <c r="E73" s="214" t="s">
        <v>5778</v>
      </c>
      <c r="F73" s="216">
        <v>40114</v>
      </c>
      <c r="G73" s="214" t="s">
        <v>5605</v>
      </c>
      <c r="H73" s="214" t="s">
        <v>3773</v>
      </c>
      <c r="I73" s="214" t="s">
        <v>3749</v>
      </c>
      <c r="J73" s="214" t="s">
        <v>3774</v>
      </c>
      <c r="K73" s="214" t="s">
        <v>3751</v>
      </c>
      <c r="L73" s="216">
        <v>40114</v>
      </c>
      <c r="M73" s="217">
        <v>252.56</v>
      </c>
      <c r="N73" s="217">
        <v>315.7</v>
      </c>
    </row>
    <row r="74" spans="1:14" ht="13.5" thickBot="1">
      <c r="A74" s="214" t="s">
        <v>5583</v>
      </c>
      <c r="B74" s="214" t="s">
        <v>5584</v>
      </c>
      <c r="C74" s="214" t="s">
        <v>7543</v>
      </c>
      <c r="D74" s="214" t="s">
        <v>7544</v>
      </c>
      <c r="E74" s="214" t="s">
        <v>5778</v>
      </c>
      <c r="F74" s="216">
        <v>40147</v>
      </c>
      <c r="G74" s="214" t="s">
        <v>5605</v>
      </c>
      <c r="H74" s="214" t="s">
        <v>3775</v>
      </c>
      <c r="I74" s="214" t="s">
        <v>3749</v>
      </c>
      <c r="J74" s="214" t="s">
        <v>3776</v>
      </c>
      <c r="K74" s="214" t="s">
        <v>3777</v>
      </c>
      <c r="L74" s="216">
        <v>40147</v>
      </c>
      <c r="M74" s="217">
        <v>199.45</v>
      </c>
      <c r="N74" s="217">
        <v>249.31</v>
      </c>
    </row>
    <row r="75" spans="1:14" ht="13.5" thickBot="1">
      <c r="A75" s="214" t="s">
        <v>5583</v>
      </c>
      <c r="B75" s="214" t="s">
        <v>5584</v>
      </c>
      <c r="C75" s="214" t="s">
        <v>7543</v>
      </c>
      <c r="D75" s="214" t="s">
        <v>7544</v>
      </c>
      <c r="E75" s="214" t="s">
        <v>5778</v>
      </c>
      <c r="F75" s="216">
        <v>40147</v>
      </c>
      <c r="G75" s="214" t="s">
        <v>5605</v>
      </c>
      <c r="H75" s="214" t="s">
        <v>3778</v>
      </c>
      <c r="I75" s="214" t="s">
        <v>3749</v>
      </c>
      <c r="J75" s="214" t="s">
        <v>3779</v>
      </c>
      <c r="K75" s="214" t="s">
        <v>3780</v>
      </c>
      <c r="L75" s="216">
        <v>40147</v>
      </c>
      <c r="M75" s="217">
        <v>255.77</v>
      </c>
      <c r="N75" s="217">
        <v>319.70999999999998</v>
      </c>
    </row>
    <row r="76" spans="1:14" ht="13.5" thickBot="1">
      <c r="A76" s="214" t="s">
        <v>5583</v>
      </c>
      <c r="B76" s="214" t="s">
        <v>5584</v>
      </c>
      <c r="C76" s="214" t="s">
        <v>7543</v>
      </c>
      <c r="D76" s="214" t="s">
        <v>7544</v>
      </c>
      <c r="E76" s="214" t="s">
        <v>5778</v>
      </c>
      <c r="F76" s="216">
        <v>40147</v>
      </c>
      <c r="G76" s="214" t="s">
        <v>5605</v>
      </c>
      <c r="H76" s="214" t="s">
        <v>3781</v>
      </c>
      <c r="I76" s="214" t="s">
        <v>3782</v>
      </c>
      <c r="J76" s="214" t="s">
        <v>3783</v>
      </c>
      <c r="K76" s="214" t="s">
        <v>3780</v>
      </c>
      <c r="L76" s="216">
        <v>40147</v>
      </c>
      <c r="M76" s="217">
        <v>192.79</v>
      </c>
      <c r="N76" s="217">
        <v>240.99</v>
      </c>
    </row>
    <row r="77" spans="1:14" ht="13.5" thickBot="1">
      <c r="A77" s="214" t="s">
        <v>5583</v>
      </c>
      <c r="B77" s="214" t="s">
        <v>5584</v>
      </c>
      <c r="C77" s="214" t="s">
        <v>7543</v>
      </c>
      <c r="D77" s="214" t="s">
        <v>7544</v>
      </c>
      <c r="E77" s="214" t="s">
        <v>5778</v>
      </c>
      <c r="F77" s="216">
        <v>40147</v>
      </c>
      <c r="G77" s="214" t="s">
        <v>5605</v>
      </c>
      <c r="H77" s="214" t="s">
        <v>3784</v>
      </c>
      <c r="I77" s="214" t="s">
        <v>3749</v>
      </c>
      <c r="J77" s="214" t="s">
        <v>3785</v>
      </c>
      <c r="K77" s="214" t="s">
        <v>3780</v>
      </c>
      <c r="L77" s="216">
        <v>40147</v>
      </c>
      <c r="M77" s="217">
        <v>247.92</v>
      </c>
      <c r="N77" s="217">
        <v>309.89999999999998</v>
      </c>
    </row>
    <row r="78" spans="1:14" ht="13.5" thickBot="1">
      <c r="A78" s="214" t="s">
        <v>5583</v>
      </c>
      <c r="B78" s="214" t="s">
        <v>5584</v>
      </c>
      <c r="C78" s="214" t="s">
        <v>7543</v>
      </c>
      <c r="D78" s="214" t="s">
        <v>7544</v>
      </c>
      <c r="E78" s="214" t="s">
        <v>5778</v>
      </c>
      <c r="F78" s="216">
        <v>40147</v>
      </c>
      <c r="G78" s="214" t="s">
        <v>5605</v>
      </c>
      <c r="H78" s="214" t="s">
        <v>3786</v>
      </c>
      <c r="I78" s="214" t="s">
        <v>3749</v>
      </c>
      <c r="J78" s="214" t="s">
        <v>3787</v>
      </c>
      <c r="K78" s="214" t="s">
        <v>3780</v>
      </c>
      <c r="L78" s="216">
        <v>40147</v>
      </c>
      <c r="M78" s="217">
        <v>203.42</v>
      </c>
      <c r="N78" s="217">
        <v>254.28</v>
      </c>
    </row>
    <row r="79" spans="1:14" ht="13.5" thickBot="1">
      <c r="A79" s="214" t="s">
        <v>5583</v>
      </c>
      <c r="B79" s="214" t="s">
        <v>5584</v>
      </c>
      <c r="C79" s="214" t="s">
        <v>7543</v>
      </c>
      <c r="D79" s="214" t="s">
        <v>7544</v>
      </c>
      <c r="E79" s="214" t="s">
        <v>5778</v>
      </c>
      <c r="F79" s="216">
        <v>40147</v>
      </c>
      <c r="G79" s="214" t="s">
        <v>5605</v>
      </c>
      <c r="H79" s="214" t="s">
        <v>3788</v>
      </c>
      <c r="I79" s="214" t="s">
        <v>3749</v>
      </c>
      <c r="J79" s="214" t="s">
        <v>3789</v>
      </c>
      <c r="K79" s="214" t="s">
        <v>3780</v>
      </c>
      <c r="L79" s="216">
        <v>40147</v>
      </c>
      <c r="M79" s="217">
        <v>176</v>
      </c>
      <c r="N79" s="217">
        <v>220</v>
      </c>
    </row>
    <row r="80" spans="1:14" ht="13.5" thickBot="1">
      <c r="A80" s="214" t="s">
        <v>5583</v>
      </c>
      <c r="B80" s="214" t="s">
        <v>5584</v>
      </c>
      <c r="C80" s="214" t="s">
        <v>7543</v>
      </c>
      <c r="D80" s="214" t="s">
        <v>7544</v>
      </c>
      <c r="E80" s="214" t="s">
        <v>5778</v>
      </c>
      <c r="F80" s="216">
        <v>40147</v>
      </c>
      <c r="G80" s="214" t="s">
        <v>5605</v>
      </c>
      <c r="H80" s="214" t="s">
        <v>3790</v>
      </c>
      <c r="I80" s="214" t="s">
        <v>3749</v>
      </c>
      <c r="J80" s="214" t="s">
        <v>3791</v>
      </c>
      <c r="K80" s="214" t="s">
        <v>3780</v>
      </c>
      <c r="L80" s="216">
        <v>40147</v>
      </c>
      <c r="M80" s="217">
        <v>204.05</v>
      </c>
      <c r="N80" s="217">
        <v>255.06</v>
      </c>
    </row>
    <row r="81" spans="1:14" ht="13.5" thickBot="1">
      <c r="A81" s="214" t="s">
        <v>5583</v>
      </c>
      <c r="B81" s="214" t="s">
        <v>5584</v>
      </c>
      <c r="C81" s="214" t="s">
        <v>7543</v>
      </c>
      <c r="D81" s="214" t="s">
        <v>7544</v>
      </c>
      <c r="E81" s="214" t="s">
        <v>3792</v>
      </c>
      <c r="F81" s="216">
        <v>40142</v>
      </c>
      <c r="G81" s="214" t="s">
        <v>5625</v>
      </c>
      <c r="H81" s="214" t="s">
        <v>3793</v>
      </c>
      <c r="I81" s="214" t="s">
        <v>3794</v>
      </c>
      <c r="J81" s="214" t="s">
        <v>5589</v>
      </c>
      <c r="K81" s="214" t="s">
        <v>3795</v>
      </c>
      <c r="L81" s="216">
        <v>40142</v>
      </c>
      <c r="M81" s="217">
        <v>282.92</v>
      </c>
      <c r="N81" s="217">
        <v>353.65</v>
      </c>
    </row>
    <row r="82" spans="1:14" ht="13.5" thickBot="1">
      <c r="A82" s="214" t="s">
        <v>5583</v>
      </c>
      <c r="B82" s="214" t="s">
        <v>5584</v>
      </c>
      <c r="C82" s="214" t="s">
        <v>7543</v>
      </c>
      <c r="D82" s="214" t="s">
        <v>7544</v>
      </c>
      <c r="E82" s="214" t="s">
        <v>4676</v>
      </c>
      <c r="F82" s="216">
        <v>40070</v>
      </c>
      <c r="G82" s="214" t="s">
        <v>5625</v>
      </c>
      <c r="H82" s="214" t="s">
        <v>3796</v>
      </c>
      <c r="I82" s="214" t="s">
        <v>5691</v>
      </c>
      <c r="J82" s="214" t="s">
        <v>5589</v>
      </c>
      <c r="K82" s="214" t="s">
        <v>3797</v>
      </c>
      <c r="L82" s="216">
        <v>40070</v>
      </c>
      <c r="M82" s="217">
        <v>190.19</v>
      </c>
      <c r="N82" s="217">
        <v>237.74</v>
      </c>
    </row>
    <row r="83" spans="1:14" ht="23.25" thickBot="1">
      <c r="A83" s="214" t="s">
        <v>5583</v>
      </c>
      <c r="B83" s="214" t="s">
        <v>5584</v>
      </c>
      <c r="C83" s="214" t="s">
        <v>5776</v>
      </c>
      <c r="D83" s="214" t="s">
        <v>5777</v>
      </c>
      <c r="E83" s="214" t="s">
        <v>5778</v>
      </c>
      <c r="F83" s="216">
        <v>39827</v>
      </c>
      <c r="G83" s="214" t="s">
        <v>5605</v>
      </c>
      <c r="H83" s="214" t="s">
        <v>3798</v>
      </c>
      <c r="I83" s="214" t="s">
        <v>3799</v>
      </c>
      <c r="J83" s="214" t="s">
        <v>3800</v>
      </c>
      <c r="K83" s="214" t="s">
        <v>3801</v>
      </c>
      <c r="L83" s="216">
        <v>39827</v>
      </c>
      <c r="M83" s="217">
        <v>1297.5</v>
      </c>
      <c r="N83" s="217">
        <v>1621.88</v>
      </c>
    </row>
    <row r="84" spans="1:14" ht="23.25" thickBot="1">
      <c r="A84" s="214" t="s">
        <v>5583</v>
      </c>
      <c r="B84" s="214" t="s">
        <v>5584</v>
      </c>
      <c r="C84" s="214" t="s">
        <v>5776</v>
      </c>
      <c r="D84" s="214" t="s">
        <v>5777</v>
      </c>
      <c r="E84" s="214" t="s">
        <v>5778</v>
      </c>
      <c r="F84" s="216">
        <v>39827</v>
      </c>
      <c r="G84" s="214" t="s">
        <v>5605</v>
      </c>
      <c r="H84" s="214" t="s">
        <v>3802</v>
      </c>
      <c r="I84" s="214" t="s">
        <v>3799</v>
      </c>
      <c r="J84" s="214" t="s">
        <v>3803</v>
      </c>
      <c r="K84" s="214" t="s">
        <v>3801</v>
      </c>
      <c r="L84" s="216">
        <v>39827</v>
      </c>
      <c r="M84" s="217">
        <v>1667.84</v>
      </c>
      <c r="N84" s="217">
        <v>2084.8000000000002</v>
      </c>
    </row>
    <row r="85" spans="1:14" ht="23.25" thickBot="1">
      <c r="A85" s="214" t="s">
        <v>5583</v>
      </c>
      <c r="B85" s="214" t="s">
        <v>5584</v>
      </c>
      <c r="C85" s="214" t="s">
        <v>5776</v>
      </c>
      <c r="D85" s="214" t="s">
        <v>5777</v>
      </c>
      <c r="E85" s="214" t="s">
        <v>5778</v>
      </c>
      <c r="F85" s="216">
        <v>39834</v>
      </c>
      <c r="G85" s="214" t="s">
        <v>5605</v>
      </c>
      <c r="H85" s="214" t="s">
        <v>3804</v>
      </c>
      <c r="I85" s="214" t="s">
        <v>3805</v>
      </c>
      <c r="J85" s="214" t="s">
        <v>3806</v>
      </c>
      <c r="K85" s="214" t="s">
        <v>3807</v>
      </c>
      <c r="L85" s="216">
        <v>39834</v>
      </c>
      <c r="M85" s="217">
        <v>646.27</v>
      </c>
      <c r="N85" s="217">
        <v>807.84</v>
      </c>
    </row>
    <row r="86" spans="1:14" ht="23.25" thickBot="1">
      <c r="A86" s="214" t="s">
        <v>5583</v>
      </c>
      <c r="B86" s="214" t="s">
        <v>5584</v>
      </c>
      <c r="C86" s="214" t="s">
        <v>5776</v>
      </c>
      <c r="D86" s="214" t="s">
        <v>5777</v>
      </c>
      <c r="E86" s="214" t="s">
        <v>5778</v>
      </c>
      <c r="F86" s="216">
        <v>39857</v>
      </c>
      <c r="G86" s="214" t="s">
        <v>5605</v>
      </c>
      <c r="H86" s="214" t="s">
        <v>3808</v>
      </c>
      <c r="I86" s="214" t="s">
        <v>3809</v>
      </c>
      <c r="J86" s="214" t="s">
        <v>3810</v>
      </c>
      <c r="K86" s="214" t="s">
        <v>3811</v>
      </c>
      <c r="L86" s="216">
        <v>39857</v>
      </c>
      <c r="M86" s="217">
        <v>1316</v>
      </c>
      <c r="N86" s="217">
        <v>1645</v>
      </c>
    </row>
    <row r="87" spans="1:14" ht="23.25" thickBot="1">
      <c r="A87" s="214" t="s">
        <v>5583</v>
      </c>
      <c r="B87" s="214" t="s">
        <v>5584</v>
      </c>
      <c r="C87" s="214" t="s">
        <v>5776</v>
      </c>
      <c r="D87" s="214" t="s">
        <v>5777</v>
      </c>
      <c r="E87" s="214" t="s">
        <v>5778</v>
      </c>
      <c r="F87" s="216">
        <v>39857</v>
      </c>
      <c r="G87" s="214" t="s">
        <v>5605</v>
      </c>
      <c r="H87" s="214" t="s">
        <v>3812</v>
      </c>
      <c r="I87" s="214" t="s">
        <v>3809</v>
      </c>
      <c r="J87" s="214" t="s">
        <v>3813</v>
      </c>
      <c r="K87" s="214" t="s">
        <v>3811</v>
      </c>
      <c r="L87" s="216">
        <v>39857</v>
      </c>
      <c r="M87" s="217">
        <v>1958.06</v>
      </c>
      <c r="N87" s="217">
        <v>2447.58</v>
      </c>
    </row>
    <row r="88" spans="1:14" ht="23.25" thickBot="1">
      <c r="A88" s="214" t="s">
        <v>5583</v>
      </c>
      <c r="B88" s="214" t="s">
        <v>5584</v>
      </c>
      <c r="C88" s="214" t="s">
        <v>5776</v>
      </c>
      <c r="D88" s="214" t="s">
        <v>5777</v>
      </c>
      <c r="E88" s="214" t="s">
        <v>5778</v>
      </c>
      <c r="F88" s="216">
        <v>39857</v>
      </c>
      <c r="G88" s="214" t="s">
        <v>5605</v>
      </c>
      <c r="H88" s="214" t="s">
        <v>3814</v>
      </c>
      <c r="I88" s="214" t="s">
        <v>3815</v>
      </c>
      <c r="J88" s="214" t="s">
        <v>3816</v>
      </c>
      <c r="K88" s="214" t="s">
        <v>3817</v>
      </c>
      <c r="L88" s="216">
        <v>39857</v>
      </c>
      <c r="M88" s="217">
        <v>607.70000000000005</v>
      </c>
      <c r="N88" s="217">
        <v>759.63</v>
      </c>
    </row>
    <row r="89" spans="1:14" ht="23.25" thickBot="1">
      <c r="A89" s="214" t="s">
        <v>5583</v>
      </c>
      <c r="B89" s="214" t="s">
        <v>5584</v>
      </c>
      <c r="C89" s="214" t="s">
        <v>5776</v>
      </c>
      <c r="D89" s="214" t="s">
        <v>5777</v>
      </c>
      <c r="E89" s="214" t="s">
        <v>5778</v>
      </c>
      <c r="F89" s="216">
        <v>39875</v>
      </c>
      <c r="G89" s="214" t="s">
        <v>5605</v>
      </c>
      <c r="H89" s="214" t="s">
        <v>3818</v>
      </c>
      <c r="I89" s="214" t="s">
        <v>3819</v>
      </c>
      <c r="J89" s="214" t="s">
        <v>3820</v>
      </c>
      <c r="K89" s="214" t="s">
        <v>3821</v>
      </c>
      <c r="L89" s="216">
        <v>39875</v>
      </c>
      <c r="M89" s="217">
        <v>438.48</v>
      </c>
      <c r="N89" s="217">
        <v>548.1</v>
      </c>
    </row>
    <row r="90" spans="1:14" ht="23.25" thickBot="1">
      <c r="A90" s="214" t="s">
        <v>5583</v>
      </c>
      <c r="B90" s="214" t="s">
        <v>5584</v>
      </c>
      <c r="C90" s="214" t="s">
        <v>5776</v>
      </c>
      <c r="D90" s="214" t="s">
        <v>5777</v>
      </c>
      <c r="E90" s="214" t="s">
        <v>5778</v>
      </c>
      <c r="F90" s="216">
        <v>39875</v>
      </c>
      <c r="G90" s="214" t="s">
        <v>5605</v>
      </c>
      <c r="H90" s="214" t="s">
        <v>3822</v>
      </c>
      <c r="I90" s="214" t="s">
        <v>3823</v>
      </c>
      <c r="J90" s="214" t="s">
        <v>3824</v>
      </c>
      <c r="K90" s="214" t="s">
        <v>3825</v>
      </c>
      <c r="L90" s="216">
        <v>39875</v>
      </c>
      <c r="M90" s="217">
        <v>2350.6799999999998</v>
      </c>
      <c r="N90" s="217">
        <v>2938.35</v>
      </c>
    </row>
    <row r="91" spans="1:14" ht="23.25" thickBot="1">
      <c r="A91" s="214" t="s">
        <v>5583</v>
      </c>
      <c r="B91" s="214" t="s">
        <v>5584</v>
      </c>
      <c r="C91" s="214" t="s">
        <v>5776</v>
      </c>
      <c r="D91" s="214" t="s">
        <v>5777</v>
      </c>
      <c r="E91" s="214" t="s">
        <v>5778</v>
      </c>
      <c r="F91" s="216">
        <v>39916</v>
      </c>
      <c r="G91" s="214" t="s">
        <v>5605</v>
      </c>
      <c r="H91" s="214" t="s">
        <v>3826</v>
      </c>
      <c r="I91" s="214" t="s">
        <v>3827</v>
      </c>
      <c r="J91" s="214" t="s">
        <v>3828</v>
      </c>
      <c r="K91" s="214" t="s">
        <v>3829</v>
      </c>
      <c r="L91" s="216">
        <v>39910</v>
      </c>
      <c r="M91" s="217">
        <v>697.64</v>
      </c>
      <c r="N91" s="217">
        <v>872.05</v>
      </c>
    </row>
    <row r="92" spans="1:14" ht="13.5" thickBot="1">
      <c r="A92" s="214" t="s">
        <v>5583</v>
      </c>
      <c r="B92" s="214" t="s">
        <v>5584</v>
      </c>
      <c r="C92" s="214" t="s">
        <v>5776</v>
      </c>
      <c r="D92" s="214" t="s">
        <v>5777</v>
      </c>
      <c r="E92" s="214" t="s">
        <v>5778</v>
      </c>
      <c r="F92" s="216">
        <v>39917</v>
      </c>
      <c r="G92" s="214" t="s">
        <v>5605</v>
      </c>
      <c r="H92" s="214" t="s">
        <v>3830</v>
      </c>
      <c r="I92" s="214" t="s">
        <v>3831</v>
      </c>
      <c r="J92" s="214" t="s">
        <v>3832</v>
      </c>
      <c r="K92" s="214" t="s">
        <v>3833</v>
      </c>
      <c r="L92" s="216">
        <v>39910</v>
      </c>
      <c r="M92" s="217">
        <v>1627.29</v>
      </c>
      <c r="N92" s="217">
        <v>2034.11</v>
      </c>
    </row>
    <row r="93" spans="1:14" ht="13.5" thickBot="1">
      <c r="A93" s="214" t="s">
        <v>5583</v>
      </c>
      <c r="B93" s="214" t="s">
        <v>5584</v>
      </c>
      <c r="C93" s="214" t="s">
        <v>5776</v>
      </c>
      <c r="D93" s="214" t="s">
        <v>5777</v>
      </c>
      <c r="E93" s="214" t="s">
        <v>5778</v>
      </c>
      <c r="F93" s="216">
        <v>39917</v>
      </c>
      <c r="G93" s="214" t="s">
        <v>5605</v>
      </c>
      <c r="H93" s="214" t="s">
        <v>3834</v>
      </c>
      <c r="I93" s="214" t="s">
        <v>5084</v>
      </c>
      <c r="J93" s="214" t="s">
        <v>3835</v>
      </c>
      <c r="K93" s="214" t="s">
        <v>3833</v>
      </c>
      <c r="L93" s="216">
        <v>39910</v>
      </c>
      <c r="M93" s="217">
        <v>1058.45</v>
      </c>
      <c r="N93" s="217">
        <v>1323.06</v>
      </c>
    </row>
    <row r="94" spans="1:14" ht="23.25" thickBot="1">
      <c r="A94" s="214" t="s">
        <v>5583</v>
      </c>
      <c r="B94" s="214" t="s">
        <v>5584</v>
      </c>
      <c r="C94" s="214" t="s">
        <v>5776</v>
      </c>
      <c r="D94" s="214" t="s">
        <v>5777</v>
      </c>
      <c r="E94" s="214" t="s">
        <v>5778</v>
      </c>
      <c r="F94" s="216">
        <v>39952</v>
      </c>
      <c r="G94" s="214" t="s">
        <v>5605</v>
      </c>
      <c r="H94" s="214" t="s">
        <v>3836</v>
      </c>
      <c r="I94" s="214" t="s">
        <v>3837</v>
      </c>
      <c r="J94" s="214" t="s">
        <v>3838</v>
      </c>
      <c r="K94" s="214" t="s">
        <v>3839</v>
      </c>
      <c r="L94" s="216">
        <v>39940</v>
      </c>
      <c r="M94" s="217">
        <v>2108.88</v>
      </c>
      <c r="N94" s="217">
        <v>2636.1</v>
      </c>
    </row>
    <row r="95" spans="1:14" ht="23.25" thickBot="1">
      <c r="A95" s="214" t="s">
        <v>5583</v>
      </c>
      <c r="B95" s="214" t="s">
        <v>5584</v>
      </c>
      <c r="C95" s="214" t="s">
        <v>5776</v>
      </c>
      <c r="D95" s="214" t="s">
        <v>5777</v>
      </c>
      <c r="E95" s="214" t="s">
        <v>5778</v>
      </c>
      <c r="F95" s="216">
        <v>39952</v>
      </c>
      <c r="G95" s="214" t="s">
        <v>5605</v>
      </c>
      <c r="H95" s="214" t="s">
        <v>3840</v>
      </c>
      <c r="I95" s="214" t="s">
        <v>3837</v>
      </c>
      <c r="J95" s="214" t="s">
        <v>3841</v>
      </c>
      <c r="K95" s="214" t="s">
        <v>3839</v>
      </c>
      <c r="L95" s="216">
        <v>39940</v>
      </c>
      <c r="M95" s="217">
        <v>-806.74</v>
      </c>
      <c r="N95" s="217">
        <v>-1008.43</v>
      </c>
    </row>
    <row r="96" spans="1:14" ht="13.5" thickBot="1">
      <c r="A96" s="214" t="s">
        <v>5583</v>
      </c>
      <c r="B96" s="214" t="s">
        <v>5584</v>
      </c>
      <c r="C96" s="214" t="s">
        <v>5776</v>
      </c>
      <c r="D96" s="214" t="s">
        <v>5777</v>
      </c>
      <c r="E96" s="214" t="s">
        <v>5778</v>
      </c>
      <c r="F96" s="216">
        <v>39969</v>
      </c>
      <c r="G96" s="214" t="s">
        <v>5605</v>
      </c>
      <c r="H96" s="214" t="s">
        <v>3842</v>
      </c>
      <c r="I96" s="214" t="s">
        <v>5691</v>
      </c>
      <c r="J96" s="214" t="s">
        <v>3843</v>
      </c>
      <c r="K96" s="214" t="s">
        <v>3844</v>
      </c>
      <c r="L96" s="216">
        <v>39966</v>
      </c>
      <c r="M96" s="217">
        <v>410.28</v>
      </c>
      <c r="N96" s="217">
        <v>512.85</v>
      </c>
    </row>
    <row r="97" spans="1:14" ht="23.25" thickBot="1">
      <c r="A97" s="214" t="s">
        <v>5583</v>
      </c>
      <c r="B97" s="214" t="s">
        <v>5584</v>
      </c>
      <c r="C97" s="214" t="s">
        <v>5776</v>
      </c>
      <c r="D97" s="214" t="s">
        <v>5777</v>
      </c>
      <c r="E97" s="214" t="s">
        <v>5778</v>
      </c>
      <c r="F97" s="216">
        <v>39973</v>
      </c>
      <c r="G97" s="214" t="s">
        <v>5605</v>
      </c>
      <c r="H97" s="214" t="s">
        <v>3845</v>
      </c>
      <c r="I97" s="214" t="s">
        <v>3846</v>
      </c>
      <c r="J97" s="214" t="s">
        <v>3847</v>
      </c>
      <c r="K97" s="214" t="s">
        <v>3848</v>
      </c>
      <c r="L97" s="216">
        <v>39966</v>
      </c>
      <c r="M97" s="217">
        <v>331.54</v>
      </c>
      <c r="N97" s="217">
        <v>414.43</v>
      </c>
    </row>
    <row r="98" spans="1:14" ht="23.25" thickBot="1">
      <c r="A98" s="214" t="s">
        <v>5583</v>
      </c>
      <c r="B98" s="214" t="s">
        <v>5584</v>
      </c>
      <c r="C98" s="214" t="s">
        <v>5776</v>
      </c>
      <c r="D98" s="214" t="s">
        <v>5777</v>
      </c>
      <c r="E98" s="214" t="s">
        <v>5778</v>
      </c>
      <c r="F98" s="216">
        <v>39973</v>
      </c>
      <c r="G98" s="214" t="s">
        <v>5605</v>
      </c>
      <c r="H98" s="214" t="s">
        <v>3849</v>
      </c>
      <c r="I98" s="214" t="s">
        <v>3850</v>
      </c>
      <c r="J98" s="214" t="s">
        <v>3851</v>
      </c>
      <c r="K98" s="214" t="s">
        <v>3848</v>
      </c>
      <c r="L98" s="216">
        <v>39966</v>
      </c>
      <c r="M98" s="217">
        <v>278.62</v>
      </c>
      <c r="N98" s="217">
        <v>348.28</v>
      </c>
    </row>
    <row r="99" spans="1:14" ht="23.25" thickBot="1">
      <c r="A99" s="214" t="s">
        <v>5583</v>
      </c>
      <c r="B99" s="214" t="s">
        <v>5584</v>
      </c>
      <c r="C99" s="214" t="s">
        <v>5776</v>
      </c>
      <c r="D99" s="214" t="s">
        <v>5777</v>
      </c>
      <c r="E99" s="214" t="s">
        <v>5778</v>
      </c>
      <c r="F99" s="216">
        <v>39973</v>
      </c>
      <c r="G99" s="214" t="s">
        <v>5605</v>
      </c>
      <c r="H99" s="214" t="s">
        <v>3852</v>
      </c>
      <c r="I99" s="214" t="s">
        <v>3853</v>
      </c>
      <c r="J99" s="214" t="s">
        <v>3854</v>
      </c>
      <c r="K99" s="214" t="s">
        <v>3848</v>
      </c>
      <c r="L99" s="216">
        <v>39966</v>
      </c>
      <c r="M99" s="217">
        <v>282.3</v>
      </c>
      <c r="N99" s="217">
        <v>352.88</v>
      </c>
    </row>
    <row r="100" spans="1:14" ht="13.5" thickBot="1">
      <c r="A100" s="214" t="s">
        <v>5583</v>
      </c>
      <c r="B100" s="214" t="s">
        <v>5584</v>
      </c>
      <c r="C100" s="214" t="s">
        <v>5776</v>
      </c>
      <c r="D100" s="214" t="s">
        <v>5777</v>
      </c>
      <c r="E100" s="214" t="s">
        <v>5778</v>
      </c>
      <c r="F100" s="216">
        <v>39981</v>
      </c>
      <c r="G100" s="214" t="s">
        <v>5605</v>
      </c>
      <c r="H100" s="214" t="s">
        <v>3855</v>
      </c>
      <c r="I100" s="214" t="s">
        <v>3856</v>
      </c>
      <c r="J100" s="214" t="s">
        <v>3857</v>
      </c>
      <c r="K100" s="214" t="s">
        <v>3858</v>
      </c>
      <c r="L100" s="216">
        <v>39980</v>
      </c>
      <c r="M100" s="217">
        <v>389.64</v>
      </c>
      <c r="N100" s="217">
        <v>487.05</v>
      </c>
    </row>
    <row r="101" spans="1:14" ht="13.5" thickBot="1">
      <c r="A101" s="214" t="s">
        <v>5583</v>
      </c>
      <c r="B101" s="214" t="s">
        <v>5584</v>
      </c>
      <c r="C101" s="214" t="s">
        <v>5776</v>
      </c>
      <c r="D101" s="214" t="s">
        <v>5777</v>
      </c>
      <c r="E101" s="214" t="s">
        <v>5778</v>
      </c>
      <c r="F101" s="216">
        <v>39996</v>
      </c>
      <c r="G101" s="214" t="s">
        <v>5605</v>
      </c>
      <c r="H101" s="214" t="s">
        <v>3859</v>
      </c>
      <c r="I101" s="214" t="s">
        <v>5084</v>
      </c>
      <c r="J101" s="214" t="s">
        <v>3860</v>
      </c>
      <c r="K101" s="214" t="s">
        <v>3861</v>
      </c>
      <c r="L101" s="216">
        <v>39996</v>
      </c>
      <c r="M101" s="217">
        <v>255.85</v>
      </c>
      <c r="N101" s="217">
        <v>319.81</v>
      </c>
    </row>
    <row r="102" spans="1:14" ht="13.5" thickBot="1">
      <c r="A102" s="214" t="s">
        <v>5583</v>
      </c>
      <c r="B102" s="214" t="s">
        <v>5584</v>
      </c>
      <c r="C102" s="214" t="s">
        <v>5776</v>
      </c>
      <c r="D102" s="214" t="s">
        <v>5777</v>
      </c>
      <c r="E102" s="214" t="s">
        <v>5778</v>
      </c>
      <c r="F102" s="216">
        <v>39996</v>
      </c>
      <c r="G102" s="214" t="s">
        <v>5605</v>
      </c>
      <c r="H102" s="214" t="s">
        <v>3862</v>
      </c>
      <c r="I102" s="214" t="s">
        <v>5084</v>
      </c>
      <c r="J102" s="214" t="s">
        <v>3863</v>
      </c>
      <c r="K102" s="214" t="s">
        <v>3864</v>
      </c>
      <c r="L102" s="216">
        <v>39996</v>
      </c>
      <c r="M102" s="217">
        <v>1429.12</v>
      </c>
      <c r="N102" s="217">
        <v>1786.4</v>
      </c>
    </row>
    <row r="103" spans="1:14" ht="23.25" thickBot="1">
      <c r="A103" s="214" t="s">
        <v>5583</v>
      </c>
      <c r="B103" s="214" t="s">
        <v>5584</v>
      </c>
      <c r="C103" s="214" t="s">
        <v>5776</v>
      </c>
      <c r="D103" s="214" t="s">
        <v>5777</v>
      </c>
      <c r="E103" s="214" t="s">
        <v>5778</v>
      </c>
      <c r="F103" s="216">
        <v>40050</v>
      </c>
      <c r="G103" s="214" t="s">
        <v>5605</v>
      </c>
      <c r="H103" s="214" t="s">
        <v>3865</v>
      </c>
      <c r="I103" s="214" t="s">
        <v>3866</v>
      </c>
      <c r="J103" s="214" t="s">
        <v>3867</v>
      </c>
      <c r="K103" s="214" t="s">
        <v>3868</v>
      </c>
      <c r="L103" s="216">
        <v>40050</v>
      </c>
      <c r="M103" s="217">
        <v>29.74</v>
      </c>
      <c r="N103" s="217">
        <v>37.18</v>
      </c>
    </row>
    <row r="104" spans="1:14" ht="23.25" thickBot="1">
      <c r="A104" s="214" t="s">
        <v>5583</v>
      </c>
      <c r="B104" s="214" t="s">
        <v>5584</v>
      </c>
      <c r="C104" s="214" t="s">
        <v>5776</v>
      </c>
      <c r="D104" s="214" t="s">
        <v>5777</v>
      </c>
      <c r="E104" s="214" t="s">
        <v>5778</v>
      </c>
      <c r="F104" s="216">
        <v>40050</v>
      </c>
      <c r="G104" s="214" t="s">
        <v>5605</v>
      </c>
      <c r="H104" s="214" t="s">
        <v>3869</v>
      </c>
      <c r="I104" s="214" t="s">
        <v>3870</v>
      </c>
      <c r="J104" s="214" t="s">
        <v>3871</v>
      </c>
      <c r="K104" s="214" t="s">
        <v>3868</v>
      </c>
      <c r="L104" s="216">
        <v>40050</v>
      </c>
      <c r="M104" s="217">
        <v>255.92</v>
      </c>
      <c r="N104" s="217">
        <v>319.89999999999998</v>
      </c>
    </row>
    <row r="105" spans="1:14" ht="23.25" thickBot="1">
      <c r="A105" s="214" t="s">
        <v>5583</v>
      </c>
      <c r="B105" s="214" t="s">
        <v>5584</v>
      </c>
      <c r="C105" s="214" t="s">
        <v>5776</v>
      </c>
      <c r="D105" s="214" t="s">
        <v>5777</v>
      </c>
      <c r="E105" s="214" t="s">
        <v>5778</v>
      </c>
      <c r="F105" s="216">
        <v>40050</v>
      </c>
      <c r="G105" s="214" t="s">
        <v>5605</v>
      </c>
      <c r="H105" s="214" t="s">
        <v>3872</v>
      </c>
      <c r="I105" s="214" t="s">
        <v>3873</v>
      </c>
      <c r="J105" s="214" t="s">
        <v>3874</v>
      </c>
      <c r="K105" s="214" t="s">
        <v>3875</v>
      </c>
      <c r="L105" s="216">
        <v>40050</v>
      </c>
      <c r="M105" s="217">
        <v>397.7</v>
      </c>
      <c r="N105" s="217">
        <v>497.13</v>
      </c>
    </row>
    <row r="106" spans="1:14" ht="23.25" thickBot="1">
      <c r="A106" s="214" t="s">
        <v>5583</v>
      </c>
      <c r="B106" s="214" t="s">
        <v>5584</v>
      </c>
      <c r="C106" s="214" t="s">
        <v>5776</v>
      </c>
      <c r="D106" s="214" t="s">
        <v>5777</v>
      </c>
      <c r="E106" s="214" t="s">
        <v>5778</v>
      </c>
      <c r="F106" s="216">
        <v>40050</v>
      </c>
      <c r="G106" s="214" t="s">
        <v>5605</v>
      </c>
      <c r="H106" s="214" t="s">
        <v>3876</v>
      </c>
      <c r="I106" s="214" t="s">
        <v>3877</v>
      </c>
      <c r="J106" s="214" t="s">
        <v>3878</v>
      </c>
      <c r="K106" s="214" t="s">
        <v>3875</v>
      </c>
      <c r="L106" s="216">
        <v>40050</v>
      </c>
      <c r="M106" s="217">
        <v>338.26</v>
      </c>
      <c r="N106" s="217">
        <v>422.83</v>
      </c>
    </row>
    <row r="107" spans="1:14" ht="23.25" thickBot="1">
      <c r="A107" s="214" t="s">
        <v>5583</v>
      </c>
      <c r="B107" s="214" t="s">
        <v>5584</v>
      </c>
      <c r="C107" s="214" t="s">
        <v>5776</v>
      </c>
      <c r="D107" s="214" t="s">
        <v>5777</v>
      </c>
      <c r="E107" s="214" t="s">
        <v>5778</v>
      </c>
      <c r="F107" s="216">
        <v>40050</v>
      </c>
      <c r="G107" s="214" t="s">
        <v>5605</v>
      </c>
      <c r="H107" s="214" t="s">
        <v>3879</v>
      </c>
      <c r="I107" s="214" t="s">
        <v>3880</v>
      </c>
      <c r="J107" s="214" t="s">
        <v>3881</v>
      </c>
      <c r="K107" s="214" t="s">
        <v>3875</v>
      </c>
      <c r="L107" s="216">
        <v>40050</v>
      </c>
      <c r="M107" s="217">
        <v>332</v>
      </c>
      <c r="N107" s="217">
        <v>415</v>
      </c>
    </row>
    <row r="108" spans="1:14" ht="23.25" thickBot="1">
      <c r="A108" s="214" t="s">
        <v>5583</v>
      </c>
      <c r="B108" s="214" t="s">
        <v>5584</v>
      </c>
      <c r="C108" s="214" t="s">
        <v>5776</v>
      </c>
      <c r="D108" s="214" t="s">
        <v>5777</v>
      </c>
      <c r="E108" s="214" t="s">
        <v>5778</v>
      </c>
      <c r="F108" s="216">
        <v>40050</v>
      </c>
      <c r="G108" s="214" t="s">
        <v>5605</v>
      </c>
      <c r="H108" s="214" t="s">
        <v>3882</v>
      </c>
      <c r="I108" s="214" t="s">
        <v>3883</v>
      </c>
      <c r="J108" s="214" t="s">
        <v>3884</v>
      </c>
      <c r="K108" s="214" t="s">
        <v>3875</v>
      </c>
      <c r="L108" s="216">
        <v>40050</v>
      </c>
      <c r="M108" s="217">
        <v>297.69</v>
      </c>
      <c r="N108" s="217">
        <v>372.11</v>
      </c>
    </row>
    <row r="109" spans="1:14" ht="23.25" thickBot="1">
      <c r="A109" s="214" t="s">
        <v>5583</v>
      </c>
      <c r="B109" s="214" t="s">
        <v>5584</v>
      </c>
      <c r="C109" s="214" t="s">
        <v>5776</v>
      </c>
      <c r="D109" s="214" t="s">
        <v>5777</v>
      </c>
      <c r="E109" s="214" t="s">
        <v>5778</v>
      </c>
      <c r="F109" s="216">
        <v>40050</v>
      </c>
      <c r="G109" s="214" t="s">
        <v>5605</v>
      </c>
      <c r="H109" s="214" t="s">
        <v>3885</v>
      </c>
      <c r="I109" s="214" t="s">
        <v>3886</v>
      </c>
      <c r="J109" s="214" t="s">
        <v>3887</v>
      </c>
      <c r="K109" s="214" t="s">
        <v>3875</v>
      </c>
      <c r="L109" s="216">
        <v>40050</v>
      </c>
      <c r="M109" s="217">
        <v>431.36</v>
      </c>
      <c r="N109" s="217">
        <v>539.20000000000005</v>
      </c>
    </row>
    <row r="110" spans="1:14" ht="23.25" thickBot="1">
      <c r="A110" s="214" t="s">
        <v>5583</v>
      </c>
      <c r="B110" s="214" t="s">
        <v>5584</v>
      </c>
      <c r="C110" s="214" t="s">
        <v>5776</v>
      </c>
      <c r="D110" s="214" t="s">
        <v>5777</v>
      </c>
      <c r="E110" s="214" t="s">
        <v>5778</v>
      </c>
      <c r="F110" s="216">
        <v>40050</v>
      </c>
      <c r="G110" s="214" t="s">
        <v>5605</v>
      </c>
      <c r="H110" s="214" t="s">
        <v>3888</v>
      </c>
      <c r="I110" s="214" t="s">
        <v>3889</v>
      </c>
      <c r="J110" s="214" t="s">
        <v>3890</v>
      </c>
      <c r="K110" s="214" t="s">
        <v>3875</v>
      </c>
      <c r="L110" s="216">
        <v>40050</v>
      </c>
      <c r="M110" s="217">
        <v>434.38</v>
      </c>
      <c r="N110" s="217">
        <v>542.98</v>
      </c>
    </row>
    <row r="111" spans="1:14" ht="23.25" thickBot="1">
      <c r="A111" s="214" t="s">
        <v>5583</v>
      </c>
      <c r="B111" s="214" t="s">
        <v>5584</v>
      </c>
      <c r="C111" s="214" t="s">
        <v>5776</v>
      </c>
      <c r="D111" s="214" t="s">
        <v>5777</v>
      </c>
      <c r="E111" s="214" t="s">
        <v>5778</v>
      </c>
      <c r="F111" s="216">
        <v>40050</v>
      </c>
      <c r="G111" s="214" t="s">
        <v>5605</v>
      </c>
      <c r="H111" s="214" t="s">
        <v>3891</v>
      </c>
      <c r="I111" s="214" t="s">
        <v>3892</v>
      </c>
      <c r="J111" s="214" t="s">
        <v>3893</v>
      </c>
      <c r="K111" s="214" t="s">
        <v>3875</v>
      </c>
      <c r="L111" s="216">
        <v>40050</v>
      </c>
      <c r="M111" s="217">
        <v>409.29</v>
      </c>
      <c r="N111" s="217">
        <v>511.61</v>
      </c>
    </row>
    <row r="112" spans="1:14" ht="23.25" thickBot="1">
      <c r="A112" s="214" t="s">
        <v>5583</v>
      </c>
      <c r="B112" s="214" t="s">
        <v>5584</v>
      </c>
      <c r="C112" s="214" t="s">
        <v>5776</v>
      </c>
      <c r="D112" s="214" t="s">
        <v>5777</v>
      </c>
      <c r="E112" s="214" t="s">
        <v>5778</v>
      </c>
      <c r="F112" s="216">
        <v>40050</v>
      </c>
      <c r="G112" s="214" t="s">
        <v>5605</v>
      </c>
      <c r="H112" s="214" t="s">
        <v>3894</v>
      </c>
      <c r="I112" s="214" t="s">
        <v>3895</v>
      </c>
      <c r="J112" s="214" t="s">
        <v>3896</v>
      </c>
      <c r="K112" s="214" t="s">
        <v>3875</v>
      </c>
      <c r="L112" s="216">
        <v>40050</v>
      </c>
      <c r="M112" s="217">
        <v>432.44</v>
      </c>
      <c r="N112" s="217">
        <v>540.54999999999995</v>
      </c>
    </row>
    <row r="113" spans="1:14" ht="23.25" thickBot="1">
      <c r="A113" s="214" t="s">
        <v>5583</v>
      </c>
      <c r="B113" s="214" t="s">
        <v>5584</v>
      </c>
      <c r="C113" s="214" t="s">
        <v>5776</v>
      </c>
      <c r="D113" s="214" t="s">
        <v>5777</v>
      </c>
      <c r="E113" s="214" t="s">
        <v>5778</v>
      </c>
      <c r="F113" s="216">
        <v>40050</v>
      </c>
      <c r="G113" s="214" t="s">
        <v>5605</v>
      </c>
      <c r="H113" s="214" t="s">
        <v>3897</v>
      </c>
      <c r="I113" s="214" t="s">
        <v>3898</v>
      </c>
      <c r="J113" s="214" t="s">
        <v>3899</v>
      </c>
      <c r="K113" s="214" t="s">
        <v>3875</v>
      </c>
      <c r="L113" s="216">
        <v>40050</v>
      </c>
      <c r="M113" s="217">
        <v>459.3</v>
      </c>
      <c r="N113" s="217">
        <v>574.13</v>
      </c>
    </row>
    <row r="114" spans="1:14" ht="13.5" thickBot="1">
      <c r="A114" s="214" t="s">
        <v>5583</v>
      </c>
      <c r="B114" s="214" t="s">
        <v>5584</v>
      </c>
      <c r="C114" s="214" t="s">
        <v>5776</v>
      </c>
      <c r="D114" s="214" t="s">
        <v>5777</v>
      </c>
      <c r="E114" s="214" t="s">
        <v>5778</v>
      </c>
      <c r="F114" s="216">
        <v>40059</v>
      </c>
      <c r="G114" s="214" t="s">
        <v>5605</v>
      </c>
      <c r="H114" s="214" t="s">
        <v>3900</v>
      </c>
      <c r="I114" s="214" t="s">
        <v>3171</v>
      </c>
      <c r="J114" s="214" t="s">
        <v>3901</v>
      </c>
      <c r="K114" s="214" t="s">
        <v>3902</v>
      </c>
      <c r="L114" s="216">
        <v>40059</v>
      </c>
      <c r="M114" s="217">
        <v>3437.33</v>
      </c>
      <c r="N114" s="217">
        <v>4296.66</v>
      </c>
    </row>
    <row r="115" spans="1:14" ht="13.5" thickBot="1">
      <c r="A115" s="214" t="s">
        <v>5583</v>
      </c>
      <c r="B115" s="214" t="s">
        <v>5584</v>
      </c>
      <c r="C115" s="214" t="s">
        <v>5776</v>
      </c>
      <c r="D115" s="214" t="s">
        <v>5777</v>
      </c>
      <c r="E115" s="214" t="s">
        <v>5778</v>
      </c>
      <c r="F115" s="216">
        <v>40093</v>
      </c>
      <c r="G115" s="214" t="s">
        <v>5605</v>
      </c>
      <c r="H115" s="214" t="s">
        <v>3903</v>
      </c>
      <c r="I115" s="214" t="s">
        <v>3904</v>
      </c>
      <c r="J115" s="214" t="s">
        <v>3905</v>
      </c>
      <c r="K115" s="214" t="s">
        <v>3906</v>
      </c>
      <c r="L115" s="216">
        <v>40093</v>
      </c>
      <c r="M115" s="217">
        <v>1401.44</v>
      </c>
      <c r="N115" s="217">
        <v>1751.8</v>
      </c>
    </row>
    <row r="116" spans="1:14" ht="13.5" thickBot="1">
      <c r="A116" s="214" t="s">
        <v>5583</v>
      </c>
      <c r="B116" s="214" t="s">
        <v>5584</v>
      </c>
      <c r="C116" s="214" t="s">
        <v>5776</v>
      </c>
      <c r="D116" s="214" t="s">
        <v>5777</v>
      </c>
      <c r="E116" s="214" t="s">
        <v>5778</v>
      </c>
      <c r="F116" s="216">
        <v>40093</v>
      </c>
      <c r="G116" s="214" t="s">
        <v>5605</v>
      </c>
      <c r="H116" s="214" t="s">
        <v>3907</v>
      </c>
      <c r="I116" s="214" t="s">
        <v>3904</v>
      </c>
      <c r="J116" s="214" t="s">
        <v>3908</v>
      </c>
      <c r="K116" s="214" t="s">
        <v>3906</v>
      </c>
      <c r="L116" s="216">
        <v>40093</v>
      </c>
      <c r="M116" s="217">
        <v>2626.57</v>
      </c>
      <c r="N116" s="217">
        <v>3283.21</v>
      </c>
    </row>
    <row r="117" spans="1:14" ht="13.5" thickBot="1">
      <c r="A117" s="214" t="s">
        <v>5583</v>
      </c>
      <c r="B117" s="214" t="s">
        <v>5584</v>
      </c>
      <c r="C117" s="214" t="s">
        <v>5776</v>
      </c>
      <c r="D117" s="214" t="s">
        <v>5777</v>
      </c>
      <c r="E117" s="214" t="s">
        <v>5778</v>
      </c>
      <c r="F117" s="216">
        <v>40120</v>
      </c>
      <c r="G117" s="214" t="s">
        <v>5605</v>
      </c>
      <c r="H117" s="214" t="s">
        <v>3909</v>
      </c>
      <c r="I117" s="214" t="s">
        <v>3910</v>
      </c>
      <c r="J117" s="214" t="s">
        <v>3911</v>
      </c>
      <c r="K117" s="214" t="s">
        <v>3912</v>
      </c>
      <c r="L117" s="216">
        <v>40120</v>
      </c>
      <c r="M117" s="217">
        <v>247.36</v>
      </c>
      <c r="N117" s="217">
        <v>309.2</v>
      </c>
    </row>
    <row r="118" spans="1:14" ht="13.5" thickBot="1">
      <c r="A118" s="214" t="s">
        <v>5583</v>
      </c>
      <c r="B118" s="214" t="s">
        <v>5584</v>
      </c>
      <c r="C118" s="214" t="s">
        <v>5776</v>
      </c>
      <c r="D118" s="214" t="s">
        <v>5777</v>
      </c>
      <c r="E118" s="214" t="s">
        <v>5778</v>
      </c>
      <c r="F118" s="216">
        <v>40120</v>
      </c>
      <c r="G118" s="214" t="s">
        <v>5605</v>
      </c>
      <c r="H118" s="214" t="s">
        <v>3913</v>
      </c>
      <c r="I118" s="214" t="s">
        <v>3910</v>
      </c>
      <c r="J118" s="214" t="s">
        <v>3914</v>
      </c>
      <c r="K118" s="214" t="s">
        <v>3915</v>
      </c>
      <c r="L118" s="216">
        <v>40120</v>
      </c>
      <c r="M118" s="217">
        <v>1298.3399999999999</v>
      </c>
      <c r="N118" s="217">
        <v>1622.93</v>
      </c>
    </row>
    <row r="119" spans="1:14" ht="13.5" thickBot="1">
      <c r="A119" s="214" t="s">
        <v>5583</v>
      </c>
      <c r="B119" s="214" t="s">
        <v>5584</v>
      </c>
      <c r="C119" s="214" t="s">
        <v>5776</v>
      </c>
      <c r="D119" s="214" t="s">
        <v>5777</v>
      </c>
      <c r="E119" s="214" t="s">
        <v>5778</v>
      </c>
      <c r="F119" s="216">
        <v>40120</v>
      </c>
      <c r="G119" s="214" t="s">
        <v>5605</v>
      </c>
      <c r="H119" s="214" t="s">
        <v>3916</v>
      </c>
      <c r="I119" s="214" t="s">
        <v>3910</v>
      </c>
      <c r="J119" s="214" t="s">
        <v>3917</v>
      </c>
      <c r="K119" s="214" t="s">
        <v>3915</v>
      </c>
      <c r="L119" s="216">
        <v>40120</v>
      </c>
      <c r="M119" s="217">
        <v>1729.78</v>
      </c>
      <c r="N119" s="217">
        <v>2162.23</v>
      </c>
    </row>
    <row r="120" spans="1:14" ht="13.5" thickBot="1">
      <c r="A120" s="214" t="s">
        <v>5583</v>
      </c>
      <c r="B120" s="214" t="s">
        <v>5584</v>
      </c>
      <c r="C120" s="214" t="s">
        <v>5776</v>
      </c>
      <c r="D120" s="214" t="s">
        <v>5777</v>
      </c>
      <c r="E120" s="214" t="s">
        <v>5778</v>
      </c>
      <c r="F120" s="216">
        <v>40148</v>
      </c>
      <c r="G120" s="214" t="s">
        <v>5605</v>
      </c>
      <c r="H120" s="214" t="s">
        <v>3918</v>
      </c>
      <c r="I120" s="214" t="s">
        <v>3919</v>
      </c>
      <c r="J120" s="214" t="s">
        <v>3920</v>
      </c>
      <c r="K120" s="214" t="s">
        <v>3921</v>
      </c>
      <c r="L120" s="216">
        <v>40148</v>
      </c>
      <c r="M120" s="217">
        <v>1692.76</v>
      </c>
      <c r="N120" s="217">
        <v>2115.9499999999998</v>
      </c>
    </row>
    <row r="121" spans="1:14" ht="13.5" thickBot="1">
      <c r="A121" s="214" t="s">
        <v>5583</v>
      </c>
      <c r="B121" s="214" t="s">
        <v>5584</v>
      </c>
      <c r="C121" s="214" t="s">
        <v>5776</v>
      </c>
      <c r="D121" s="214" t="s">
        <v>5777</v>
      </c>
      <c r="E121" s="214" t="s">
        <v>5778</v>
      </c>
      <c r="F121" s="216">
        <v>40148</v>
      </c>
      <c r="G121" s="214" t="s">
        <v>5605</v>
      </c>
      <c r="H121" s="214" t="s">
        <v>3922</v>
      </c>
      <c r="I121" s="214" t="s">
        <v>3923</v>
      </c>
      <c r="J121" s="214" t="s">
        <v>3924</v>
      </c>
      <c r="K121" s="214" t="s">
        <v>3921</v>
      </c>
      <c r="L121" s="216">
        <v>40148</v>
      </c>
      <c r="M121" s="217">
        <v>2124.52</v>
      </c>
      <c r="N121" s="217">
        <v>2655.65</v>
      </c>
    </row>
    <row r="122" spans="1:14" ht="13.5" thickBot="1">
      <c r="A122" s="214" t="s">
        <v>5583</v>
      </c>
      <c r="B122" s="214" t="s">
        <v>5584</v>
      </c>
      <c r="C122" s="214" t="s">
        <v>5776</v>
      </c>
      <c r="D122" s="214" t="s">
        <v>5777</v>
      </c>
      <c r="E122" s="214" t="s">
        <v>5778</v>
      </c>
      <c r="F122" s="216">
        <v>40186</v>
      </c>
      <c r="G122" s="214" t="s">
        <v>5605</v>
      </c>
      <c r="H122" s="214" t="s">
        <v>3925</v>
      </c>
      <c r="I122" s="214" t="s">
        <v>3926</v>
      </c>
      <c r="J122" s="214" t="s">
        <v>3927</v>
      </c>
      <c r="K122" s="214" t="s">
        <v>3928</v>
      </c>
      <c r="L122" s="216">
        <v>40178</v>
      </c>
      <c r="M122" s="217">
        <v>1116.0899999999999</v>
      </c>
      <c r="N122" s="217">
        <v>1395.11</v>
      </c>
    </row>
    <row r="123" spans="1:14" ht="13.5" thickBot="1">
      <c r="A123" s="214" t="s">
        <v>5583</v>
      </c>
      <c r="B123" s="214" t="s">
        <v>5584</v>
      </c>
      <c r="C123" s="214" t="s">
        <v>5776</v>
      </c>
      <c r="D123" s="214" t="s">
        <v>5777</v>
      </c>
      <c r="E123" s="214" t="s">
        <v>5778</v>
      </c>
      <c r="F123" s="216">
        <v>40186</v>
      </c>
      <c r="G123" s="214" t="s">
        <v>5605</v>
      </c>
      <c r="H123" s="214" t="s">
        <v>3929</v>
      </c>
      <c r="I123" s="214" t="s">
        <v>3930</v>
      </c>
      <c r="J123" s="214" t="s">
        <v>3931</v>
      </c>
      <c r="K123" s="214" t="s">
        <v>3928</v>
      </c>
      <c r="L123" s="216">
        <v>40178</v>
      </c>
      <c r="M123" s="217">
        <v>2080.38</v>
      </c>
      <c r="N123" s="217">
        <v>2600.48</v>
      </c>
    </row>
    <row r="124" spans="1:14" ht="23.25" thickBot="1">
      <c r="A124" s="214" t="s">
        <v>5583</v>
      </c>
      <c r="B124" s="214" t="s">
        <v>5584</v>
      </c>
      <c r="C124" s="214" t="s">
        <v>5869</v>
      </c>
      <c r="D124" s="214" t="s">
        <v>5870</v>
      </c>
      <c r="E124" s="214" t="s">
        <v>5778</v>
      </c>
      <c r="F124" s="216">
        <v>39857</v>
      </c>
      <c r="G124" s="214" t="s">
        <v>5605</v>
      </c>
      <c r="H124" s="214" t="s">
        <v>3932</v>
      </c>
      <c r="I124" s="214" t="s">
        <v>3933</v>
      </c>
      <c r="J124" s="214" t="s">
        <v>3934</v>
      </c>
      <c r="K124" s="214" t="s">
        <v>3935</v>
      </c>
      <c r="L124" s="216">
        <v>39857</v>
      </c>
      <c r="M124" s="217">
        <v>1655.91</v>
      </c>
      <c r="N124" s="217">
        <v>2069.89</v>
      </c>
    </row>
    <row r="125" spans="1:14" ht="23.25" thickBot="1">
      <c r="A125" s="214" t="s">
        <v>5583</v>
      </c>
      <c r="B125" s="214" t="s">
        <v>5584</v>
      </c>
      <c r="C125" s="214" t="s">
        <v>5869</v>
      </c>
      <c r="D125" s="214" t="s">
        <v>5870</v>
      </c>
      <c r="E125" s="214" t="s">
        <v>5778</v>
      </c>
      <c r="F125" s="216">
        <v>39890</v>
      </c>
      <c r="G125" s="214" t="s">
        <v>5605</v>
      </c>
      <c r="H125" s="214" t="s">
        <v>3936</v>
      </c>
      <c r="I125" s="214" t="s">
        <v>3937</v>
      </c>
      <c r="J125" s="214" t="s">
        <v>3938</v>
      </c>
      <c r="K125" s="214" t="s">
        <v>3939</v>
      </c>
      <c r="L125" s="216">
        <v>39890</v>
      </c>
      <c r="M125" s="217">
        <v>139.16</v>
      </c>
      <c r="N125" s="217">
        <v>173.95</v>
      </c>
    </row>
    <row r="126" spans="1:14" ht="23.25" thickBot="1">
      <c r="A126" s="214" t="s">
        <v>5583</v>
      </c>
      <c r="B126" s="214" t="s">
        <v>5584</v>
      </c>
      <c r="C126" s="214" t="s">
        <v>5869</v>
      </c>
      <c r="D126" s="214" t="s">
        <v>5870</v>
      </c>
      <c r="E126" s="214" t="s">
        <v>5778</v>
      </c>
      <c r="F126" s="216">
        <v>39890</v>
      </c>
      <c r="G126" s="214" t="s">
        <v>5605</v>
      </c>
      <c r="H126" s="214" t="s">
        <v>3940</v>
      </c>
      <c r="I126" s="214" t="s">
        <v>3941</v>
      </c>
      <c r="J126" s="214" t="s">
        <v>3942</v>
      </c>
      <c r="K126" s="214" t="s">
        <v>3939</v>
      </c>
      <c r="L126" s="216">
        <v>39890</v>
      </c>
      <c r="M126" s="217">
        <v>1308.6300000000001</v>
      </c>
      <c r="N126" s="217">
        <v>1635.79</v>
      </c>
    </row>
    <row r="127" spans="1:14" ht="23.25" thickBot="1">
      <c r="A127" s="214" t="s">
        <v>5583</v>
      </c>
      <c r="B127" s="214" t="s">
        <v>5584</v>
      </c>
      <c r="C127" s="214" t="s">
        <v>5869</v>
      </c>
      <c r="D127" s="214" t="s">
        <v>5870</v>
      </c>
      <c r="E127" s="214" t="s">
        <v>5778</v>
      </c>
      <c r="F127" s="216">
        <v>39918</v>
      </c>
      <c r="G127" s="214" t="s">
        <v>5605</v>
      </c>
      <c r="H127" s="214" t="s">
        <v>3943</v>
      </c>
      <c r="I127" s="214" t="s">
        <v>3944</v>
      </c>
      <c r="J127" s="214" t="s">
        <v>3945</v>
      </c>
      <c r="K127" s="214" t="s">
        <v>3946</v>
      </c>
      <c r="L127" s="216">
        <v>39910</v>
      </c>
      <c r="M127" s="217">
        <v>1589.21</v>
      </c>
      <c r="N127" s="217">
        <v>1986.51</v>
      </c>
    </row>
    <row r="128" spans="1:14" ht="23.25" thickBot="1">
      <c r="A128" s="214" t="s">
        <v>5583</v>
      </c>
      <c r="B128" s="214" t="s">
        <v>5584</v>
      </c>
      <c r="C128" s="214" t="s">
        <v>5869</v>
      </c>
      <c r="D128" s="214" t="s">
        <v>5870</v>
      </c>
      <c r="E128" s="214" t="s">
        <v>5778</v>
      </c>
      <c r="F128" s="216">
        <v>39951</v>
      </c>
      <c r="G128" s="214" t="s">
        <v>5605</v>
      </c>
      <c r="H128" s="214" t="s">
        <v>3947</v>
      </c>
      <c r="I128" s="214" t="s">
        <v>3948</v>
      </c>
      <c r="J128" s="214" t="s">
        <v>3949</v>
      </c>
      <c r="K128" s="214" t="s">
        <v>3950</v>
      </c>
      <c r="L128" s="216">
        <v>39940</v>
      </c>
      <c r="M128" s="217">
        <v>1463.73</v>
      </c>
      <c r="N128" s="217">
        <v>1829.66</v>
      </c>
    </row>
    <row r="129" spans="1:14" ht="23.25" thickBot="1">
      <c r="A129" s="214" t="s">
        <v>5583</v>
      </c>
      <c r="B129" s="214" t="s">
        <v>5584</v>
      </c>
      <c r="C129" s="214" t="s">
        <v>5869</v>
      </c>
      <c r="D129" s="214" t="s">
        <v>5870</v>
      </c>
      <c r="E129" s="214" t="s">
        <v>5778</v>
      </c>
      <c r="F129" s="216">
        <v>39952</v>
      </c>
      <c r="G129" s="214" t="s">
        <v>5605</v>
      </c>
      <c r="H129" s="214" t="s">
        <v>3951</v>
      </c>
      <c r="I129" s="214" t="s">
        <v>3952</v>
      </c>
      <c r="J129" s="214" t="s">
        <v>3953</v>
      </c>
      <c r="K129" s="214" t="s">
        <v>3839</v>
      </c>
      <c r="L129" s="216">
        <v>39940</v>
      </c>
      <c r="M129" s="217">
        <v>1924.81</v>
      </c>
      <c r="N129" s="217">
        <v>2406.0100000000002</v>
      </c>
    </row>
    <row r="130" spans="1:14" ht="23.25" thickBot="1">
      <c r="A130" s="214" t="s">
        <v>5583</v>
      </c>
      <c r="B130" s="214" t="s">
        <v>5584</v>
      </c>
      <c r="C130" s="214" t="s">
        <v>5869</v>
      </c>
      <c r="D130" s="214" t="s">
        <v>5870</v>
      </c>
      <c r="E130" s="214" t="s">
        <v>5778</v>
      </c>
      <c r="F130" s="216">
        <v>39968</v>
      </c>
      <c r="G130" s="214" t="s">
        <v>5605</v>
      </c>
      <c r="H130" s="214" t="s">
        <v>3954</v>
      </c>
      <c r="I130" s="214" t="s">
        <v>3955</v>
      </c>
      <c r="J130" s="214" t="s">
        <v>3956</v>
      </c>
      <c r="K130" s="214" t="s">
        <v>3957</v>
      </c>
      <c r="L130" s="216">
        <v>39966</v>
      </c>
      <c r="M130" s="217">
        <v>1313.21</v>
      </c>
      <c r="N130" s="217">
        <v>1641.51</v>
      </c>
    </row>
    <row r="131" spans="1:14" ht="23.25" thickBot="1">
      <c r="A131" s="214" t="s">
        <v>5583</v>
      </c>
      <c r="B131" s="214" t="s">
        <v>5584</v>
      </c>
      <c r="C131" s="214" t="s">
        <v>5869</v>
      </c>
      <c r="D131" s="214" t="s">
        <v>5870</v>
      </c>
      <c r="E131" s="214" t="s">
        <v>5778</v>
      </c>
      <c r="F131" s="216">
        <v>39973</v>
      </c>
      <c r="G131" s="214" t="s">
        <v>5605</v>
      </c>
      <c r="H131" s="214" t="s">
        <v>3958</v>
      </c>
      <c r="I131" s="214" t="s">
        <v>3959</v>
      </c>
      <c r="J131" s="214" t="s">
        <v>3960</v>
      </c>
      <c r="K131" s="214" t="s">
        <v>3848</v>
      </c>
      <c r="L131" s="216">
        <v>39966</v>
      </c>
      <c r="M131" s="217">
        <v>383.22</v>
      </c>
      <c r="N131" s="217">
        <v>479.03</v>
      </c>
    </row>
    <row r="132" spans="1:14" ht="23.25" thickBot="1">
      <c r="A132" s="214" t="s">
        <v>5583</v>
      </c>
      <c r="B132" s="214" t="s">
        <v>5584</v>
      </c>
      <c r="C132" s="214" t="s">
        <v>5869</v>
      </c>
      <c r="D132" s="214" t="s">
        <v>5870</v>
      </c>
      <c r="E132" s="214" t="s">
        <v>5778</v>
      </c>
      <c r="F132" s="216">
        <v>39973</v>
      </c>
      <c r="G132" s="214" t="s">
        <v>5605</v>
      </c>
      <c r="H132" s="214" t="s">
        <v>3961</v>
      </c>
      <c r="I132" s="214" t="s">
        <v>3962</v>
      </c>
      <c r="J132" s="214" t="s">
        <v>3963</v>
      </c>
      <c r="K132" s="214" t="s">
        <v>3848</v>
      </c>
      <c r="L132" s="216">
        <v>39966</v>
      </c>
      <c r="M132" s="217">
        <v>391.71</v>
      </c>
      <c r="N132" s="217">
        <v>489.64</v>
      </c>
    </row>
    <row r="133" spans="1:14" ht="23.25" thickBot="1">
      <c r="A133" s="214" t="s">
        <v>5583</v>
      </c>
      <c r="B133" s="214" t="s">
        <v>5584</v>
      </c>
      <c r="C133" s="214" t="s">
        <v>5869</v>
      </c>
      <c r="D133" s="214" t="s">
        <v>5870</v>
      </c>
      <c r="E133" s="214" t="s">
        <v>5778</v>
      </c>
      <c r="F133" s="216">
        <v>39973</v>
      </c>
      <c r="G133" s="214" t="s">
        <v>5605</v>
      </c>
      <c r="H133" s="214" t="s">
        <v>3964</v>
      </c>
      <c r="I133" s="214" t="s">
        <v>3965</v>
      </c>
      <c r="J133" s="214" t="s">
        <v>3966</v>
      </c>
      <c r="K133" s="214" t="s">
        <v>3848</v>
      </c>
      <c r="L133" s="216">
        <v>39966</v>
      </c>
      <c r="M133" s="217">
        <v>382.8</v>
      </c>
      <c r="N133" s="217">
        <v>478.5</v>
      </c>
    </row>
    <row r="134" spans="1:14" ht="23.25" thickBot="1">
      <c r="A134" s="214" t="s">
        <v>5583</v>
      </c>
      <c r="B134" s="214" t="s">
        <v>5584</v>
      </c>
      <c r="C134" s="214" t="s">
        <v>5869</v>
      </c>
      <c r="D134" s="214" t="s">
        <v>5870</v>
      </c>
      <c r="E134" s="214" t="s">
        <v>5778</v>
      </c>
      <c r="F134" s="216">
        <v>39973</v>
      </c>
      <c r="G134" s="214" t="s">
        <v>5605</v>
      </c>
      <c r="H134" s="214" t="s">
        <v>3967</v>
      </c>
      <c r="I134" s="214" t="s">
        <v>3968</v>
      </c>
      <c r="J134" s="214" t="s">
        <v>3969</v>
      </c>
      <c r="K134" s="214" t="s">
        <v>3848</v>
      </c>
      <c r="L134" s="216">
        <v>39966</v>
      </c>
      <c r="M134" s="217">
        <v>379.28</v>
      </c>
      <c r="N134" s="217">
        <v>474.1</v>
      </c>
    </row>
    <row r="135" spans="1:14" ht="23.25" thickBot="1">
      <c r="A135" s="214" t="s">
        <v>5583</v>
      </c>
      <c r="B135" s="214" t="s">
        <v>5584</v>
      </c>
      <c r="C135" s="214" t="s">
        <v>5869</v>
      </c>
      <c r="D135" s="214" t="s">
        <v>5870</v>
      </c>
      <c r="E135" s="214" t="s">
        <v>5778</v>
      </c>
      <c r="F135" s="216">
        <v>39973</v>
      </c>
      <c r="G135" s="214" t="s">
        <v>5605</v>
      </c>
      <c r="H135" s="214" t="s">
        <v>3970</v>
      </c>
      <c r="I135" s="214" t="s">
        <v>3971</v>
      </c>
      <c r="J135" s="214" t="s">
        <v>3972</v>
      </c>
      <c r="K135" s="214" t="s">
        <v>3848</v>
      </c>
      <c r="L135" s="216">
        <v>39966</v>
      </c>
      <c r="M135" s="217">
        <v>398.8</v>
      </c>
      <c r="N135" s="217">
        <v>498.5</v>
      </c>
    </row>
    <row r="136" spans="1:14" ht="13.5" thickBot="1">
      <c r="A136" s="214" t="s">
        <v>5583</v>
      </c>
      <c r="B136" s="214" t="s">
        <v>5584</v>
      </c>
      <c r="C136" s="214" t="s">
        <v>5869</v>
      </c>
      <c r="D136" s="214" t="s">
        <v>5870</v>
      </c>
      <c r="E136" s="214" t="s">
        <v>5778</v>
      </c>
      <c r="F136" s="216">
        <v>39996</v>
      </c>
      <c r="G136" s="214" t="s">
        <v>5605</v>
      </c>
      <c r="H136" s="214" t="s">
        <v>3973</v>
      </c>
      <c r="I136" s="214" t="s">
        <v>5084</v>
      </c>
      <c r="J136" s="214" t="s">
        <v>3974</v>
      </c>
      <c r="K136" s="214" t="s">
        <v>3975</v>
      </c>
      <c r="L136" s="216">
        <v>39996</v>
      </c>
      <c r="M136" s="217">
        <v>1370.42</v>
      </c>
      <c r="N136" s="217">
        <v>1713.03</v>
      </c>
    </row>
    <row r="137" spans="1:14" ht="13.5" thickBot="1">
      <c r="A137" s="214" t="s">
        <v>5583</v>
      </c>
      <c r="B137" s="214" t="s">
        <v>5584</v>
      </c>
      <c r="C137" s="214" t="s">
        <v>5869</v>
      </c>
      <c r="D137" s="214" t="s">
        <v>5870</v>
      </c>
      <c r="E137" s="214" t="s">
        <v>5778</v>
      </c>
      <c r="F137" s="216">
        <v>39996</v>
      </c>
      <c r="G137" s="214" t="s">
        <v>5605</v>
      </c>
      <c r="H137" s="214" t="s">
        <v>3976</v>
      </c>
      <c r="I137" s="214" t="s">
        <v>5084</v>
      </c>
      <c r="J137" s="214" t="s">
        <v>3977</v>
      </c>
      <c r="K137" s="214" t="s">
        <v>3864</v>
      </c>
      <c r="L137" s="216">
        <v>39996</v>
      </c>
      <c r="M137" s="217">
        <v>2486.71</v>
      </c>
      <c r="N137" s="217">
        <v>3108.39</v>
      </c>
    </row>
    <row r="138" spans="1:14" ht="23.25" thickBot="1">
      <c r="A138" s="214" t="s">
        <v>5583</v>
      </c>
      <c r="B138" s="214" t="s">
        <v>5584</v>
      </c>
      <c r="C138" s="214" t="s">
        <v>6140</v>
      </c>
      <c r="D138" s="214" t="s">
        <v>6141</v>
      </c>
      <c r="E138" s="214" t="s">
        <v>5778</v>
      </c>
      <c r="F138" s="216">
        <v>39857</v>
      </c>
      <c r="G138" s="214" t="s">
        <v>5605</v>
      </c>
      <c r="H138" s="214" t="s">
        <v>3978</v>
      </c>
      <c r="I138" s="214" t="s">
        <v>3979</v>
      </c>
      <c r="J138" s="214" t="s">
        <v>3980</v>
      </c>
      <c r="K138" s="214" t="s">
        <v>3981</v>
      </c>
      <c r="L138" s="216">
        <v>39857</v>
      </c>
      <c r="M138" s="217">
        <v>206.12</v>
      </c>
      <c r="N138" s="217">
        <v>257.64999999999998</v>
      </c>
    </row>
    <row r="139" spans="1:14" ht="23.25" thickBot="1">
      <c r="A139" s="214" t="s">
        <v>5583</v>
      </c>
      <c r="B139" s="214" t="s">
        <v>5584</v>
      </c>
      <c r="C139" s="214" t="s">
        <v>6140</v>
      </c>
      <c r="D139" s="214" t="s">
        <v>6141</v>
      </c>
      <c r="E139" s="214" t="s">
        <v>5778</v>
      </c>
      <c r="F139" s="216">
        <v>39890</v>
      </c>
      <c r="G139" s="214" t="s">
        <v>5605</v>
      </c>
      <c r="H139" s="214" t="s">
        <v>3982</v>
      </c>
      <c r="I139" s="214" t="s">
        <v>3983</v>
      </c>
      <c r="J139" s="214" t="s">
        <v>3984</v>
      </c>
      <c r="K139" s="214" t="s">
        <v>3985</v>
      </c>
      <c r="L139" s="216">
        <v>39890</v>
      </c>
      <c r="M139" s="217">
        <v>408.56</v>
      </c>
      <c r="N139" s="217">
        <v>510.7</v>
      </c>
    </row>
    <row r="140" spans="1:14" ht="23.25" thickBot="1">
      <c r="A140" s="214" t="s">
        <v>5583</v>
      </c>
      <c r="B140" s="214" t="s">
        <v>5584</v>
      </c>
      <c r="C140" s="214" t="s">
        <v>6140</v>
      </c>
      <c r="D140" s="214" t="s">
        <v>6141</v>
      </c>
      <c r="E140" s="214" t="s">
        <v>5778</v>
      </c>
      <c r="F140" s="216">
        <v>39918</v>
      </c>
      <c r="G140" s="214" t="s">
        <v>5605</v>
      </c>
      <c r="H140" s="214" t="s">
        <v>3986</v>
      </c>
      <c r="I140" s="214" t="s">
        <v>3987</v>
      </c>
      <c r="J140" s="214" t="s">
        <v>3988</v>
      </c>
      <c r="K140" s="214" t="s">
        <v>3989</v>
      </c>
      <c r="L140" s="216">
        <v>39910</v>
      </c>
      <c r="M140" s="217">
        <v>227.55</v>
      </c>
      <c r="N140" s="217">
        <v>284.44</v>
      </c>
    </row>
    <row r="141" spans="1:14" ht="23.25" thickBot="1">
      <c r="A141" s="214" t="s">
        <v>5583</v>
      </c>
      <c r="B141" s="214" t="s">
        <v>5584</v>
      </c>
      <c r="C141" s="214" t="s">
        <v>6140</v>
      </c>
      <c r="D141" s="214" t="s">
        <v>6141</v>
      </c>
      <c r="E141" s="214" t="s">
        <v>5778</v>
      </c>
      <c r="F141" s="216">
        <v>39951</v>
      </c>
      <c r="G141" s="214" t="s">
        <v>5605</v>
      </c>
      <c r="H141" s="214" t="s">
        <v>3990</v>
      </c>
      <c r="I141" s="214" t="s">
        <v>3991</v>
      </c>
      <c r="J141" s="214" t="s">
        <v>3992</v>
      </c>
      <c r="K141" s="214" t="s">
        <v>3993</v>
      </c>
      <c r="L141" s="216">
        <v>39940</v>
      </c>
      <c r="M141" s="217">
        <v>678.27</v>
      </c>
      <c r="N141" s="217">
        <v>847.84</v>
      </c>
    </row>
    <row r="142" spans="1:14" ht="23.25" thickBot="1">
      <c r="A142" s="214" t="s">
        <v>5583</v>
      </c>
      <c r="B142" s="214" t="s">
        <v>5584</v>
      </c>
      <c r="C142" s="214" t="s">
        <v>6140</v>
      </c>
      <c r="D142" s="214" t="s">
        <v>6141</v>
      </c>
      <c r="E142" s="214" t="s">
        <v>5778</v>
      </c>
      <c r="F142" s="216">
        <v>39968</v>
      </c>
      <c r="G142" s="214" t="s">
        <v>5605</v>
      </c>
      <c r="H142" s="214" t="s">
        <v>3994</v>
      </c>
      <c r="I142" s="214" t="s">
        <v>3995</v>
      </c>
      <c r="J142" s="214" t="s">
        <v>3996</v>
      </c>
      <c r="K142" s="214" t="s">
        <v>3997</v>
      </c>
      <c r="L142" s="216">
        <v>39966</v>
      </c>
      <c r="M142" s="217">
        <v>735.95</v>
      </c>
      <c r="N142" s="217">
        <v>919.94</v>
      </c>
    </row>
    <row r="143" spans="1:14" ht="13.5" thickBot="1">
      <c r="A143" s="214" t="s">
        <v>5583</v>
      </c>
      <c r="B143" s="214" t="s">
        <v>5584</v>
      </c>
      <c r="C143" s="214" t="s">
        <v>6140</v>
      </c>
      <c r="D143" s="214" t="s">
        <v>6141</v>
      </c>
      <c r="E143" s="214" t="s">
        <v>5778</v>
      </c>
      <c r="F143" s="216">
        <v>39996</v>
      </c>
      <c r="G143" s="214" t="s">
        <v>5605</v>
      </c>
      <c r="H143" s="214" t="s">
        <v>3998</v>
      </c>
      <c r="I143" s="214" t="s">
        <v>5084</v>
      </c>
      <c r="J143" s="214" t="s">
        <v>3999</v>
      </c>
      <c r="K143" s="214" t="s">
        <v>4000</v>
      </c>
      <c r="L143" s="216">
        <v>39996</v>
      </c>
      <c r="M143" s="217">
        <v>792.71</v>
      </c>
      <c r="N143" s="217">
        <v>990.89</v>
      </c>
    </row>
    <row r="144" spans="1:14" ht="13.5" thickBot="1">
      <c r="A144" s="214" t="s">
        <v>5583</v>
      </c>
      <c r="B144" s="214" t="s">
        <v>5584</v>
      </c>
      <c r="C144" s="214" t="s">
        <v>6140</v>
      </c>
      <c r="D144" s="214" t="s">
        <v>6141</v>
      </c>
      <c r="E144" s="214" t="s">
        <v>5778</v>
      </c>
      <c r="F144" s="216">
        <v>40059</v>
      </c>
      <c r="G144" s="214" t="s">
        <v>5605</v>
      </c>
      <c r="H144" s="214" t="s">
        <v>4001</v>
      </c>
      <c r="I144" s="214" t="s">
        <v>3171</v>
      </c>
      <c r="J144" s="214" t="s">
        <v>4002</v>
      </c>
      <c r="K144" s="214" t="s">
        <v>4003</v>
      </c>
      <c r="L144" s="216">
        <v>40059</v>
      </c>
      <c r="M144" s="217">
        <v>542.38</v>
      </c>
      <c r="N144" s="217">
        <v>677.98</v>
      </c>
    </row>
    <row r="145" spans="1:14" ht="13.5" thickBot="1">
      <c r="A145" s="214" t="s">
        <v>5583</v>
      </c>
      <c r="B145" s="214" t="s">
        <v>5584</v>
      </c>
      <c r="C145" s="214" t="s">
        <v>6140</v>
      </c>
      <c r="D145" s="214" t="s">
        <v>6141</v>
      </c>
      <c r="E145" s="214" t="s">
        <v>5778</v>
      </c>
      <c r="F145" s="216">
        <v>40059</v>
      </c>
      <c r="G145" s="214" t="s">
        <v>5605</v>
      </c>
      <c r="H145" s="214" t="s">
        <v>4004</v>
      </c>
      <c r="I145" s="214" t="s">
        <v>3171</v>
      </c>
      <c r="J145" s="214" t="s">
        <v>4005</v>
      </c>
      <c r="K145" s="214" t="s">
        <v>4006</v>
      </c>
      <c r="L145" s="216">
        <v>40059</v>
      </c>
      <c r="M145" s="217">
        <v>592.34</v>
      </c>
      <c r="N145" s="217">
        <v>740.43</v>
      </c>
    </row>
    <row r="146" spans="1:14" ht="13.5" thickBot="1">
      <c r="A146" s="214" t="s">
        <v>5583</v>
      </c>
      <c r="B146" s="214" t="s">
        <v>5584</v>
      </c>
      <c r="C146" s="214" t="s">
        <v>6140</v>
      </c>
      <c r="D146" s="214" t="s">
        <v>6141</v>
      </c>
      <c r="E146" s="214" t="s">
        <v>5778</v>
      </c>
      <c r="F146" s="216">
        <v>40059</v>
      </c>
      <c r="G146" s="214" t="s">
        <v>5605</v>
      </c>
      <c r="H146" s="214" t="s">
        <v>4007</v>
      </c>
      <c r="I146" s="214" t="s">
        <v>3171</v>
      </c>
      <c r="J146" s="214" t="s">
        <v>4008</v>
      </c>
      <c r="K146" s="214" t="s">
        <v>4009</v>
      </c>
      <c r="L146" s="216">
        <v>40059</v>
      </c>
      <c r="M146" s="217">
        <v>807.82</v>
      </c>
      <c r="N146" s="217">
        <v>1009.78</v>
      </c>
    </row>
    <row r="147" spans="1:14" ht="13.5" thickBot="1">
      <c r="A147" s="214" t="s">
        <v>5583</v>
      </c>
      <c r="B147" s="214" t="s">
        <v>5584</v>
      </c>
      <c r="C147" s="214" t="s">
        <v>6140</v>
      </c>
      <c r="D147" s="214" t="s">
        <v>6141</v>
      </c>
      <c r="E147" s="214" t="s">
        <v>5778</v>
      </c>
      <c r="F147" s="216">
        <v>40059</v>
      </c>
      <c r="G147" s="214" t="s">
        <v>5605</v>
      </c>
      <c r="H147" s="214" t="s">
        <v>4010</v>
      </c>
      <c r="I147" s="214" t="s">
        <v>3171</v>
      </c>
      <c r="J147" s="214" t="s">
        <v>4011</v>
      </c>
      <c r="K147" s="214" t="s">
        <v>4012</v>
      </c>
      <c r="L147" s="216">
        <v>40059</v>
      </c>
      <c r="M147" s="217">
        <v>771.07</v>
      </c>
      <c r="N147" s="217">
        <v>963.84</v>
      </c>
    </row>
    <row r="148" spans="1:14" ht="13.5" thickBot="1">
      <c r="A148" s="214" t="s">
        <v>5583</v>
      </c>
      <c r="B148" s="214" t="s">
        <v>5584</v>
      </c>
      <c r="C148" s="214" t="s">
        <v>6140</v>
      </c>
      <c r="D148" s="214" t="s">
        <v>6141</v>
      </c>
      <c r="E148" s="214" t="s">
        <v>5778</v>
      </c>
      <c r="F148" s="216">
        <v>40093</v>
      </c>
      <c r="G148" s="214" t="s">
        <v>5605</v>
      </c>
      <c r="H148" s="214" t="s">
        <v>4013</v>
      </c>
      <c r="I148" s="214" t="s">
        <v>3904</v>
      </c>
      <c r="J148" s="214" t="s">
        <v>4014</v>
      </c>
      <c r="K148" s="214" t="s">
        <v>4015</v>
      </c>
      <c r="L148" s="216">
        <v>40093</v>
      </c>
      <c r="M148" s="217">
        <v>1908.55</v>
      </c>
      <c r="N148" s="217">
        <v>2385.69</v>
      </c>
    </row>
    <row r="149" spans="1:14" ht="13.5" thickBot="1">
      <c r="A149" s="214" t="s">
        <v>5583</v>
      </c>
      <c r="B149" s="214" t="s">
        <v>5584</v>
      </c>
      <c r="C149" s="214" t="s">
        <v>6140</v>
      </c>
      <c r="D149" s="214" t="s">
        <v>6141</v>
      </c>
      <c r="E149" s="214" t="s">
        <v>5778</v>
      </c>
      <c r="F149" s="216">
        <v>40093</v>
      </c>
      <c r="G149" s="214" t="s">
        <v>5605</v>
      </c>
      <c r="H149" s="214" t="s">
        <v>4016</v>
      </c>
      <c r="I149" s="214" t="s">
        <v>4017</v>
      </c>
      <c r="J149" s="214" t="s">
        <v>4018</v>
      </c>
      <c r="K149" s="214" t="s">
        <v>4019</v>
      </c>
      <c r="L149" s="216">
        <v>40093</v>
      </c>
      <c r="M149" s="217">
        <v>29.74</v>
      </c>
      <c r="N149" s="217">
        <v>37.18</v>
      </c>
    </row>
    <row r="150" spans="1:14" ht="13.5" thickBot="1">
      <c r="A150" s="214" t="s">
        <v>5583</v>
      </c>
      <c r="B150" s="214" t="s">
        <v>5584</v>
      </c>
      <c r="C150" s="214" t="s">
        <v>6140</v>
      </c>
      <c r="D150" s="214" t="s">
        <v>6141</v>
      </c>
      <c r="E150" s="214" t="s">
        <v>5778</v>
      </c>
      <c r="F150" s="216">
        <v>40093</v>
      </c>
      <c r="G150" s="214" t="s">
        <v>5605</v>
      </c>
      <c r="H150" s="214" t="s">
        <v>4020</v>
      </c>
      <c r="I150" s="214" t="s">
        <v>3904</v>
      </c>
      <c r="J150" s="214" t="s">
        <v>4021</v>
      </c>
      <c r="K150" s="214" t="s">
        <v>4022</v>
      </c>
      <c r="L150" s="216">
        <v>40093</v>
      </c>
      <c r="M150" s="217">
        <v>761.7</v>
      </c>
      <c r="N150" s="217">
        <v>952.13</v>
      </c>
    </row>
    <row r="151" spans="1:14" ht="13.5" thickBot="1">
      <c r="A151" s="214" t="s">
        <v>5583</v>
      </c>
      <c r="B151" s="214" t="s">
        <v>5584</v>
      </c>
      <c r="C151" s="214" t="s">
        <v>6140</v>
      </c>
      <c r="D151" s="214" t="s">
        <v>6141</v>
      </c>
      <c r="E151" s="214" t="s">
        <v>5778</v>
      </c>
      <c r="F151" s="216">
        <v>40119</v>
      </c>
      <c r="G151" s="214" t="s">
        <v>5605</v>
      </c>
      <c r="H151" s="214" t="s">
        <v>4023</v>
      </c>
      <c r="I151" s="214" t="s">
        <v>3910</v>
      </c>
      <c r="J151" s="214" t="s">
        <v>4024</v>
      </c>
      <c r="K151" s="214" t="s">
        <v>4025</v>
      </c>
      <c r="L151" s="216">
        <v>40119</v>
      </c>
      <c r="M151" s="217">
        <v>600.13</v>
      </c>
      <c r="N151" s="217">
        <v>750.16</v>
      </c>
    </row>
    <row r="152" spans="1:14" ht="13.5" thickBot="1">
      <c r="A152" s="214" t="s">
        <v>5583</v>
      </c>
      <c r="B152" s="214" t="s">
        <v>5584</v>
      </c>
      <c r="C152" s="214" t="s">
        <v>6140</v>
      </c>
      <c r="D152" s="214" t="s">
        <v>6141</v>
      </c>
      <c r="E152" s="214" t="s">
        <v>5778</v>
      </c>
      <c r="F152" s="216">
        <v>40120</v>
      </c>
      <c r="G152" s="214" t="s">
        <v>5605</v>
      </c>
      <c r="H152" s="214" t="s">
        <v>4026</v>
      </c>
      <c r="I152" s="214" t="s">
        <v>3171</v>
      </c>
      <c r="J152" s="214" t="s">
        <v>4027</v>
      </c>
      <c r="K152" s="214" t="s">
        <v>4028</v>
      </c>
      <c r="L152" s="216">
        <v>40120</v>
      </c>
      <c r="M152" s="217">
        <v>1461.06</v>
      </c>
      <c r="N152" s="217">
        <v>1826.33</v>
      </c>
    </row>
    <row r="153" spans="1:14" ht="13.5" thickBot="1">
      <c r="A153" s="214" t="s">
        <v>5583</v>
      </c>
      <c r="B153" s="214" t="s">
        <v>5584</v>
      </c>
      <c r="C153" s="214" t="s">
        <v>6140</v>
      </c>
      <c r="D153" s="214" t="s">
        <v>6141</v>
      </c>
      <c r="E153" s="214" t="s">
        <v>5778</v>
      </c>
      <c r="F153" s="216">
        <v>40148</v>
      </c>
      <c r="G153" s="214" t="s">
        <v>5605</v>
      </c>
      <c r="H153" s="214" t="s">
        <v>4029</v>
      </c>
      <c r="I153" s="214" t="s">
        <v>4030</v>
      </c>
      <c r="J153" s="214" t="s">
        <v>4031</v>
      </c>
      <c r="K153" s="214" t="s">
        <v>4032</v>
      </c>
      <c r="L153" s="216">
        <v>40148</v>
      </c>
      <c r="M153" s="217">
        <v>918.35</v>
      </c>
      <c r="N153" s="217">
        <v>1147.94</v>
      </c>
    </row>
    <row r="154" spans="1:14" ht="13.5" thickBot="1">
      <c r="A154" s="214" t="s">
        <v>5583</v>
      </c>
      <c r="B154" s="214" t="s">
        <v>5584</v>
      </c>
      <c r="C154" s="214" t="s">
        <v>6140</v>
      </c>
      <c r="D154" s="214" t="s">
        <v>6141</v>
      </c>
      <c r="E154" s="214" t="s">
        <v>5778</v>
      </c>
      <c r="F154" s="216">
        <v>40148</v>
      </c>
      <c r="G154" s="214" t="s">
        <v>5605</v>
      </c>
      <c r="H154" s="214" t="s">
        <v>4033</v>
      </c>
      <c r="I154" s="214" t="s">
        <v>4034</v>
      </c>
      <c r="J154" s="214" t="s">
        <v>4035</v>
      </c>
      <c r="K154" s="214" t="s">
        <v>4036</v>
      </c>
      <c r="L154" s="216">
        <v>40148</v>
      </c>
      <c r="M154" s="217">
        <v>286.8</v>
      </c>
      <c r="N154" s="217">
        <v>358.5</v>
      </c>
    </row>
    <row r="155" spans="1:14" ht="13.5" thickBot="1">
      <c r="A155" s="214" t="s">
        <v>5583</v>
      </c>
      <c r="B155" s="214" t="s">
        <v>5584</v>
      </c>
      <c r="C155" s="214" t="s">
        <v>6140</v>
      </c>
      <c r="D155" s="214" t="s">
        <v>6141</v>
      </c>
      <c r="E155" s="214" t="s">
        <v>5778</v>
      </c>
      <c r="F155" s="216">
        <v>40148</v>
      </c>
      <c r="G155" s="214" t="s">
        <v>5605</v>
      </c>
      <c r="H155" s="214" t="s">
        <v>4037</v>
      </c>
      <c r="I155" s="214" t="s">
        <v>4038</v>
      </c>
      <c r="J155" s="214" t="s">
        <v>4039</v>
      </c>
      <c r="K155" s="214" t="s">
        <v>4040</v>
      </c>
      <c r="L155" s="216">
        <v>40148</v>
      </c>
      <c r="M155" s="217">
        <v>729.31</v>
      </c>
      <c r="N155" s="217">
        <v>911.64</v>
      </c>
    </row>
    <row r="156" spans="1:14" ht="13.5" thickBot="1">
      <c r="A156" s="214" t="s">
        <v>5583</v>
      </c>
      <c r="B156" s="214" t="s">
        <v>5584</v>
      </c>
      <c r="C156" s="214" t="s">
        <v>6140</v>
      </c>
      <c r="D156" s="214" t="s">
        <v>6141</v>
      </c>
      <c r="E156" s="214" t="s">
        <v>5778</v>
      </c>
      <c r="F156" s="216">
        <v>40185</v>
      </c>
      <c r="G156" s="214" t="s">
        <v>5605</v>
      </c>
      <c r="H156" s="214" t="s">
        <v>4041</v>
      </c>
      <c r="I156" s="214" t="s">
        <v>4042</v>
      </c>
      <c r="J156" s="214" t="s">
        <v>4043</v>
      </c>
      <c r="K156" s="214" t="s">
        <v>4044</v>
      </c>
      <c r="L156" s="216">
        <v>40178</v>
      </c>
      <c r="M156" s="217">
        <v>580.23</v>
      </c>
      <c r="N156" s="217">
        <v>725.29</v>
      </c>
    </row>
    <row r="157" spans="1:14" ht="13.5" thickBot="1">
      <c r="A157" s="214" t="s">
        <v>5583</v>
      </c>
      <c r="B157" s="214" t="s">
        <v>5584</v>
      </c>
      <c r="C157" s="214" t="s">
        <v>6140</v>
      </c>
      <c r="D157" s="214" t="s">
        <v>6141</v>
      </c>
      <c r="E157" s="214" t="s">
        <v>5778</v>
      </c>
      <c r="F157" s="216">
        <v>40185</v>
      </c>
      <c r="G157" s="214" t="s">
        <v>5605</v>
      </c>
      <c r="H157" s="214" t="s">
        <v>4045</v>
      </c>
      <c r="I157" s="214" t="s">
        <v>4046</v>
      </c>
      <c r="J157" s="214" t="s">
        <v>4047</v>
      </c>
      <c r="K157" s="214" t="s">
        <v>4048</v>
      </c>
      <c r="L157" s="216">
        <v>40178</v>
      </c>
      <c r="M157" s="217">
        <v>572.42999999999995</v>
      </c>
      <c r="N157" s="217">
        <v>715.54</v>
      </c>
    </row>
    <row r="158" spans="1:14" ht="13.5" thickBot="1">
      <c r="A158" s="214" t="s">
        <v>5583</v>
      </c>
      <c r="B158" s="214" t="s">
        <v>5584</v>
      </c>
      <c r="C158" s="214" t="s">
        <v>6140</v>
      </c>
      <c r="D158" s="214" t="s">
        <v>6141</v>
      </c>
      <c r="E158" s="214" t="s">
        <v>5778</v>
      </c>
      <c r="F158" s="216">
        <v>40185</v>
      </c>
      <c r="G158" s="214" t="s">
        <v>5605</v>
      </c>
      <c r="H158" s="214" t="s">
        <v>4049</v>
      </c>
      <c r="I158" s="214" t="s">
        <v>4050</v>
      </c>
      <c r="J158" s="214" t="s">
        <v>4051</v>
      </c>
      <c r="K158" s="214" t="s">
        <v>4052</v>
      </c>
      <c r="L158" s="216">
        <v>40178</v>
      </c>
      <c r="M158" s="217">
        <v>1073.52</v>
      </c>
      <c r="N158" s="217">
        <v>1341.9</v>
      </c>
    </row>
    <row r="159" spans="1:14" ht="13.5" thickBot="1">
      <c r="A159" s="214" t="s">
        <v>5583</v>
      </c>
      <c r="B159" s="214" t="s">
        <v>5584</v>
      </c>
      <c r="C159" s="214" t="s">
        <v>6211</v>
      </c>
      <c r="D159" s="214" t="s">
        <v>6212</v>
      </c>
      <c r="E159" s="214" t="s">
        <v>5585</v>
      </c>
      <c r="F159" s="216">
        <v>39892</v>
      </c>
      <c r="G159" s="214" t="s">
        <v>5586</v>
      </c>
      <c r="H159" s="214" t="s">
        <v>4053</v>
      </c>
      <c r="I159" s="214" t="s">
        <v>4054</v>
      </c>
      <c r="J159" s="214" t="s">
        <v>5589</v>
      </c>
      <c r="K159" s="214" t="s">
        <v>4055</v>
      </c>
      <c r="L159" s="216">
        <v>39892</v>
      </c>
      <c r="M159" s="217">
        <v>-869.08</v>
      </c>
      <c r="N159" s="217">
        <v>-1086.3499999999999</v>
      </c>
    </row>
    <row r="160" spans="1:14" ht="13.5" thickBot="1">
      <c r="A160" s="214" t="s">
        <v>5583</v>
      </c>
      <c r="B160" s="214" t="s">
        <v>5584</v>
      </c>
      <c r="C160" s="214" t="s">
        <v>6211</v>
      </c>
      <c r="D160" s="214" t="s">
        <v>6212</v>
      </c>
      <c r="E160" s="214" t="s">
        <v>5585</v>
      </c>
      <c r="F160" s="216">
        <v>40025</v>
      </c>
      <c r="G160" s="214" t="s">
        <v>5586</v>
      </c>
      <c r="H160" s="214" t="s">
        <v>4056</v>
      </c>
      <c r="I160" s="214" t="s">
        <v>4057</v>
      </c>
      <c r="J160" s="214" t="s">
        <v>5589</v>
      </c>
      <c r="K160" s="214" t="s">
        <v>4058</v>
      </c>
      <c r="L160" s="216">
        <v>40025</v>
      </c>
      <c r="M160" s="217">
        <v>-324.32</v>
      </c>
      <c r="N160" s="217">
        <v>-405.4</v>
      </c>
    </row>
    <row r="161" spans="1:14" ht="13.5" thickBot="1">
      <c r="A161" s="214" t="s">
        <v>5583</v>
      </c>
      <c r="B161" s="214" t="s">
        <v>5584</v>
      </c>
      <c r="C161" s="214" t="s">
        <v>6211</v>
      </c>
      <c r="D161" s="214" t="s">
        <v>6212</v>
      </c>
      <c r="E161" s="214" t="s">
        <v>5585</v>
      </c>
      <c r="F161" s="216">
        <v>40043</v>
      </c>
      <c r="G161" s="214" t="s">
        <v>5586</v>
      </c>
      <c r="H161" s="214" t="s">
        <v>4059</v>
      </c>
      <c r="I161" s="214" t="s">
        <v>4261</v>
      </c>
      <c r="J161" s="214" t="s">
        <v>5589</v>
      </c>
      <c r="K161" s="214" t="s">
        <v>4060</v>
      </c>
      <c r="L161" s="216">
        <v>40043</v>
      </c>
      <c r="M161" s="217">
        <v>6163.95</v>
      </c>
      <c r="N161" s="217">
        <v>7704.94</v>
      </c>
    </row>
    <row r="162" spans="1:14" ht="13.5" thickBot="1">
      <c r="A162" s="214" t="s">
        <v>5583</v>
      </c>
      <c r="B162" s="214" t="s">
        <v>5584</v>
      </c>
      <c r="C162" s="214" t="s">
        <v>6211</v>
      </c>
      <c r="D162" s="214" t="s">
        <v>6212</v>
      </c>
      <c r="E162" s="214" t="s">
        <v>5585</v>
      </c>
      <c r="F162" s="216">
        <v>40112</v>
      </c>
      <c r="G162" s="214" t="s">
        <v>5586</v>
      </c>
      <c r="H162" s="214" t="s">
        <v>4061</v>
      </c>
      <c r="I162" s="214" t="s">
        <v>4062</v>
      </c>
      <c r="J162" s="214" t="s">
        <v>5589</v>
      </c>
      <c r="K162" s="214" t="s">
        <v>4063</v>
      </c>
      <c r="L162" s="216">
        <v>40112</v>
      </c>
      <c r="M162" s="217">
        <v>-39.22</v>
      </c>
      <c r="N162" s="217">
        <v>-49.03</v>
      </c>
    </row>
    <row r="163" spans="1:14" ht="13.5" thickBot="1">
      <c r="A163" s="214" t="s">
        <v>5583</v>
      </c>
      <c r="B163" s="214" t="s">
        <v>5584</v>
      </c>
      <c r="C163" s="214" t="s">
        <v>6211</v>
      </c>
      <c r="D163" s="214" t="s">
        <v>6212</v>
      </c>
      <c r="E163" s="214" t="s">
        <v>5604</v>
      </c>
      <c r="F163" s="216">
        <v>39846</v>
      </c>
      <c r="G163" s="214" t="s">
        <v>5605</v>
      </c>
      <c r="H163" s="214" t="s">
        <v>4064</v>
      </c>
      <c r="I163" s="214" t="s">
        <v>4261</v>
      </c>
      <c r="J163" s="214" t="s">
        <v>4065</v>
      </c>
      <c r="K163" s="214" t="s">
        <v>4066</v>
      </c>
      <c r="L163" s="216">
        <v>39846</v>
      </c>
      <c r="M163" s="217">
        <v>6547.02</v>
      </c>
      <c r="N163" s="217">
        <v>8183.78</v>
      </c>
    </row>
    <row r="164" spans="1:14" ht="13.5" thickBot="1">
      <c r="A164" s="214" t="s">
        <v>5583</v>
      </c>
      <c r="B164" s="214" t="s">
        <v>5584</v>
      </c>
      <c r="C164" s="214" t="s">
        <v>6211</v>
      </c>
      <c r="D164" s="214" t="s">
        <v>6212</v>
      </c>
      <c r="E164" s="214" t="s">
        <v>5604</v>
      </c>
      <c r="F164" s="216">
        <v>39847</v>
      </c>
      <c r="G164" s="214" t="s">
        <v>5605</v>
      </c>
      <c r="H164" s="214" t="s">
        <v>4067</v>
      </c>
      <c r="I164" s="214" t="s">
        <v>4068</v>
      </c>
      <c r="J164" s="214" t="s">
        <v>4069</v>
      </c>
      <c r="K164" s="214" t="s">
        <v>4070</v>
      </c>
      <c r="L164" s="216">
        <v>39847</v>
      </c>
      <c r="M164" s="217">
        <v>699.14</v>
      </c>
      <c r="N164" s="217">
        <v>873.93</v>
      </c>
    </row>
    <row r="165" spans="1:14" ht="13.5" thickBot="1">
      <c r="A165" s="214" t="s">
        <v>5583</v>
      </c>
      <c r="B165" s="214" t="s">
        <v>5584</v>
      </c>
      <c r="C165" s="214" t="s">
        <v>6211</v>
      </c>
      <c r="D165" s="214" t="s">
        <v>6212</v>
      </c>
      <c r="E165" s="214" t="s">
        <v>5604</v>
      </c>
      <c r="F165" s="216">
        <v>39847</v>
      </c>
      <c r="G165" s="214" t="s">
        <v>5605</v>
      </c>
      <c r="H165" s="214" t="s">
        <v>4071</v>
      </c>
      <c r="I165" s="214" t="s">
        <v>4289</v>
      </c>
      <c r="J165" s="214" t="s">
        <v>4072</v>
      </c>
      <c r="K165" s="214" t="s">
        <v>4073</v>
      </c>
      <c r="L165" s="216">
        <v>39847</v>
      </c>
      <c r="M165" s="217">
        <v>15348.03</v>
      </c>
      <c r="N165" s="217">
        <v>19185.04</v>
      </c>
    </row>
    <row r="166" spans="1:14" ht="13.5" thickBot="1">
      <c r="A166" s="214" t="s">
        <v>5583</v>
      </c>
      <c r="B166" s="214" t="s">
        <v>5584</v>
      </c>
      <c r="C166" s="214" t="s">
        <v>6211</v>
      </c>
      <c r="D166" s="214" t="s">
        <v>6212</v>
      </c>
      <c r="E166" s="214" t="s">
        <v>5604</v>
      </c>
      <c r="F166" s="216">
        <v>39875</v>
      </c>
      <c r="G166" s="214" t="s">
        <v>5605</v>
      </c>
      <c r="H166" s="214" t="s">
        <v>4074</v>
      </c>
      <c r="I166" s="214" t="s">
        <v>4261</v>
      </c>
      <c r="J166" s="214" t="s">
        <v>4075</v>
      </c>
      <c r="K166" s="214" t="s">
        <v>4076</v>
      </c>
      <c r="L166" s="216">
        <v>39875</v>
      </c>
      <c r="M166" s="217">
        <v>6495.9</v>
      </c>
      <c r="N166" s="217">
        <v>8119.88</v>
      </c>
    </row>
    <row r="167" spans="1:14" ht="13.5" thickBot="1">
      <c r="A167" s="214" t="s">
        <v>5583</v>
      </c>
      <c r="B167" s="214" t="s">
        <v>5584</v>
      </c>
      <c r="C167" s="214" t="s">
        <v>6211</v>
      </c>
      <c r="D167" s="214" t="s">
        <v>6212</v>
      </c>
      <c r="E167" s="214" t="s">
        <v>5604</v>
      </c>
      <c r="F167" s="216">
        <v>39875</v>
      </c>
      <c r="G167" s="214" t="s">
        <v>5605</v>
      </c>
      <c r="H167" s="214" t="s">
        <v>4077</v>
      </c>
      <c r="I167" s="214" t="s">
        <v>4310</v>
      </c>
      <c r="J167" s="214" t="s">
        <v>4078</v>
      </c>
      <c r="K167" s="214" t="s">
        <v>4079</v>
      </c>
      <c r="L167" s="216">
        <v>39875</v>
      </c>
      <c r="M167" s="217">
        <v>823.85</v>
      </c>
      <c r="N167" s="217">
        <v>1029.81</v>
      </c>
    </row>
    <row r="168" spans="1:14" ht="13.5" thickBot="1">
      <c r="A168" s="214" t="s">
        <v>5583</v>
      </c>
      <c r="B168" s="214" t="s">
        <v>5584</v>
      </c>
      <c r="C168" s="214" t="s">
        <v>6211</v>
      </c>
      <c r="D168" s="214" t="s">
        <v>6212</v>
      </c>
      <c r="E168" s="214" t="s">
        <v>5604</v>
      </c>
      <c r="F168" s="216">
        <v>39875</v>
      </c>
      <c r="G168" s="214" t="s">
        <v>5605</v>
      </c>
      <c r="H168" s="214" t="s">
        <v>4080</v>
      </c>
      <c r="I168" s="214" t="s">
        <v>4310</v>
      </c>
      <c r="J168" s="214" t="s">
        <v>4081</v>
      </c>
      <c r="K168" s="214" t="s">
        <v>4082</v>
      </c>
      <c r="L168" s="216">
        <v>39875</v>
      </c>
      <c r="M168" s="217">
        <v>2418.17</v>
      </c>
      <c r="N168" s="217">
        <v>3022.71</v>
      </c>
    </row>
    <row r="169" spans="1:14" ht="13.5" thickBot="1">
      <c r="A169" s="214" t="s">
        <v>5583</v>
      </c>
      <c r="B169" s="214" t="s">
        <v>5584</v>
      </c>
      <c r="C169" s="214" t="s">
        <v>6211</v>
      </c>
      <c r="D169" s="214" t="s">
        <v>6212</v>
      </c>
      <c r="E169" s="214" t="s">
        <v>5604</v>
      </c>
      <c r="F169" s="216">
        <v>39884</v>
      </c>
      <c r="G169" s="214" t="s">
        <v>5605</v>
      </c>
      <c r="H169" s="214" t="s">
        <v>4083</v>
      </c>
      <c r="I169" s="214" t="s">
        <v>4289</v>
      </c>
      <c r="J169" s="214" t="s">
        <v>4084</v>
      </c>
      <c r="K169" s="214" t="s">
        <v>4085</v>
      </c>
      <c r="L169" s="216">
        <v>39884</v>
      </c>
      <c r="M169" s="217">
        <v>16972.990000000002</v>
      </c>
      <c r="N169" s="217">
        <v>21216.240000000002</v>
      </c>
    </row>
    <row r="170" spans="1:14" ht="13.5" thickBot="1">
      <c r="A170" s="214" t="s">
        <v>5583</v>
      </c>
      <c r="B170" s="214" t="s">
        <v>5584</v>
      </c>
      <c r="C170" s="214" t="s">
        <v>6211</v>
      </c>
      <c r="D170" s="214" t="s">
        <v>6212</v>
      </c>
      <c r="E170" s="214" t="s">
        <v>5604</v>
      </c>
      <c r="F170" s="216">
        <v>39902</v>
      </c>
      <c r="G170" s="214" t="s">
        <v>5605</v>
      </c>
      <c r="H170" s="214" t="s">
        <v>4086</v>
      </c>
      <c r="I170" s="214" t="s">
        <v>4261</v>
      </c>
      <c r="J170" s="214" t="s">
        <v>4087</v>
      </c>
      <c r="K170" s="214" t="s">
        <v>4088</v>
      </c>
      <c r="L170" s="216">
        <v>39902</v>
      </c>
      <c r="M170" s="217">
        <v>5950.77</v>
      </c>
      <c r="N170" s="217">
        <v>7438.46</v>
      </c>
    </row>
    <row r="171" spans="1:14" ht="13.5" thickBot="1">
      <c r="A171" s="214" t="s">
        <v>5583</v>
      </c>
      <c r="B171" s="214" t="s">
        <v>5584</v>
      </c>
      <c r="C171" s="214" t="s">
        <v>6211</v>
      </c>
      <c r="D171" s="214" t="s">
        <v>6212</v>
      </c>
      <c r="E171" s="214" t="s">
        <v>5604</v>
      </c>
      <c r="F171" s="216">
        <v>39903</v>
      </c>
      <c r="G171" s="214" t="s">
        <v>5605</v>
      </c>
      <c r="H171" s="214" t="s">
        <v>4089</v>
      </c>
      <c r="I171" s="214" t="s">
        <v>4090</v>
      </c>
      <c r="J171" s="214" t="s">
        <v>4091</v>
      </c>
      <c r="K171" s="214" t="s">
        <v>4092</v>
      </c>
      <c r="L171" s="216">
        <v>39903</v>
      </c>
      <c r="M171" s="217">
        <v>1521.26</v>
      </c>
      <c r="N171" s="217">
        <v>1901.58</v>
      </c>
    </row>
    <row r="172" spans="1:14" ht="13.5" thickBot="1">
      <c r="A172" s="214" t="s">
        <v>5583</v>
      </c>
      <c r="B172" s="214" t="s">
        <v>5584</v>
      </c>
      <c r="C172" s="214" t="s">
        <v>6211</v>
      </c>
      <c r="D172" s="214" t="s">
        <v>6212</v>
      </c>
      <c r="E172" s="214" t="s">
        <v>5604</v>
      </c>
      <c r="F172" s="216">
        <v>39903</v>
      </c>
      <c r="G172" s="214" t="s">
        <v>5605</v>
      </c>
      <c r="H172" s="214" t="s">
        <v>4093</v>
      </c>
      <c r="I172" s="214" t="s">
        <v>4094</v>
      </c>
      <c r="J172" s="214" t="s">
        <v>4095</v>
      </c>
      <c r="K172" s="214" t="s">
        <v>4096</v>
      </c>
      <c r="L172" s="216">
        <v>39903</v>
      </c>
      <c r="M172" s="217">
        <v>276.64</v>
      </c>
      <c r="N172" s="217">
        <v>345.8</v>
      </c>
    </row>
    <row r="173" spans="1:14" ht="13.5" thickBot="1">
      <c r="A173" s="214" t="s">
        <v>5583</v>
      </c>
      <c r="B173" s="214" t="s">
        <v>5584</v>
      </c>
      <c r="C173" s="214" t="s">
        <v>6211</v>
      </c>
      <c r="D173" s="214" t="s">
        <v>6212</v>
      </c>
      <c r="E173" s="214" t="s">
        <v>5604</v>
      </c>
      <c r="F173" s="216">
        <v>39909</v>
      </c>
      <c r="G173" s="214" t="s">
        <v>5605</v>
      </c>
      <c r="H173" s="214" t="s">
        <v>4097</v>
      </c>
      <c r="I173" s="214" t="s">
        <v>4289</v>
      </c>
      <c r="J173" s="214" t="s">
        <v>4098</v>
      </c>
      <c r="K173" s="214" t="s">
        <v>4099</v>
      </c>
      <c r="L173" s="216">
        <v>39902</v>
      </c>
      <c r="M173" s="217">
        <v>14613.16</v>
      </c>
      <c r="N173" s="217">
        <v>18266.45</v>
      </c>
    </row>
    <row r="174" spans="1:14" ht="13.5" thickBot="1">
      <c r="A174" s="214" t="s">
        <v>5583</v>
      </c>
      <c r="B174" s="214" t="s">
        <v>5584</v>
      </c>
      <c r="C174" s="214" t="s">
        <v>6211</v>
      </c>
      <c r="D174" s="214" t="s">
        <v>6212</v>
      </c>
      <c r="E174" s="214" t="s">
        <v>5604</v>
      </c>
      <c r="F174" s="216">
        <v>39933</v>
      </c>
      <c r="G174" s="214" t="s">
        <v>5605</v>
      </c>
      <c r="H174" s="214" t="s">
        <v>4100</v>
      </c>
      <c r="I174" s="214" t="s">
        <v>4261</v>
      </c>
      <c r="J174" s="214" t="s">
        <v>4101</v>
      </c>
      <c r="K174" s="214" t="s">
        <v>4102</v>
      </c>
      <c r="L174" s="216">
        <v>39933</v>
      </c>
      <c r="M174" s="217">
        <v>6500.63</v>
      </c>
      <c r="N174" s="217">
        <v>8125.79</v>
      </c>
    </row>
    <row r="175" spans="1:14" ht="13.5" thickBot="1">
      <c r="A175" s="214" t="s">
        <v>5583</v>
      </c>
      <c r="B175" s="214" t="s">
        <v>5584</v>
      </c>
      <c r="C175" s="214" t="s">
        <v>6211</v>
      </c>
      <c r="D175" s="214" t="s">
        <v>6212</v>
      </c>
      <c r="E175" s="214" t="s">
        <v>5604</v>
      </c>
      <c r="F175" s="216">
        <v>39934</v>
      </c>
      <c r="G175" s="214" t="s">
        <v>5605</v>
      </c>
      <c r="H175" s="214" t="s">
        <v>4103</v>
      </c>
      <c r="I175" s="214" t="s">
        <v>4249</v>
      </c>
      <c r="J175" s="214" t="s">
        <v>4104</v>
      </c>
      <c r="K175" s="214" t="s">
        <v>4105</v>
      </c>
      <c r="L175" s="216">
        <v>39933</v>
      </c>
      <c r="M175" s="217">
        <v>17853.34</v>
      </c>
      <c r="N175" s="217">
        <v>22316.68</v>
      </c>
    </row>
    <row r="176" spans="1:14" ht="13.5" thickBot="1">
      <c r="A176" s="214" t="s">
        <v>5583</v>
      </c>
      <c r="B176" s="214" t="s">
        <v>5584</v>
      </c>
      <c r="C176" s="214" t="s">
        <v>6211</v>
      </c>
      <c r="D176" s="214" t="s">
        <v>6212</v>
      </c>
      <c r="E176" s="214" t="s">
        <v>5604</v>
      </c>
      <c r="F176" s="216">
        <v>39934</v>
      </c>
      <c r="G176" s="214" t="s">
        <v>5605</v>
      </c>
      <c r="H176" s="214" t="s">
        <v>4106</v>
      </c>
      <c r="I176" s="214" t="s">
        <v>4107</v>
      </c>
      <c r="J176" s="214" t="s">
        <v>4108</v>
      </c>
      <c r="K176" s="214" t="s">
        <v>4109</v>
      </c>
      <c r="L176" s="216">
        <v>39933</v>
      </c>
      <c r="M176" s="217">
        <v>252.75</v>
      </c>
      <c r="N176" s="217">
        <v>315.94</v>
      </c>
    </row>
    <row r="177" spans="1:15" ht="13.5" thickBot="1">
      <c r="A177" s="214" t="s">
        <v>5583</v>
      </c>
      <c r="B177" s="214" t="s">
        <v>5584</v>
      </c>
      <c r="C177" s="214" t="s">
        <v>6211</v>
      </c>
      <c r="D177" s="214" t="s">
        <v>6212</v>
      </c>
      <c r="E177" s="214" t="s">
        <v>5604</v>
      </c>
      <c r="F177" s="216">
        <v>39934</v>
      </c>
      <c r="G177" s="214" t="s">
        <v>5605</v>
      </c>
      <c r="H177" s="214" t="s">
        <v>4110</v>
      </c>
      <c r="I177" s="214" t="s">
        <v>4310</v>
      </c>
      <c r="J177" s="214" t="s">
        <v>4111</v>
      </c>
      <c r="K177" s="214" t="s">
        <v>4112</v>
      </c>
      <c r="L177" s="216">
        <v>39933</v>
      </c>
      <c r="M177" s="217">
        <v>958.87</v>
      </c>
      <c r="N177" s="217">
        <v>1198.5899999999999</v>
      </c>
    </row>
    <row r="178" spans="1:15" ht="13.5" thickBot="1">
      <c r="A178" s="214" t="s">
        <v>5583</v>
      </c>
      <c r="B178" s="214" t="s">
        <v>5584</v>
      </c>
      <c r="C178" s="214" t="s">
        <v>6211</v>
      </c>
      <c r="D178" s="214" t="s">
        <v>6212</v>
      </c>
      <c r="E178" s="214" t="s">
        <v>5604</v>
      </c>
      <c r="F178" s="216">
        <v>39969</v>
      </c>
      <c r="G178" s="214" t="s">
        <v>5605</v>
      </c>
      <c r="H178" s="214" t="s">
        <v>4113</v>
      </c>
      <c r="I178" s="214" t="s">
        <v>4114</v>
      </c>
      <c r="J178" s="214" t="s">
        <v>4115</v>
      </c>
      <c r="K178" s="214" t="s">
        <v>4116</v>
      </c>
      <c r="L178" s="216">
        <v>39969</v>
      </c>
      <c r="M178" s="217">
        <v>971.7</v>
      </c>
      <c r="N178" s="217">
        <v>1214.6300000000001</v>
      </c>
    </row>
    <row r="179" spans="1:15" ht="13.5" thickBot="1">
      <c r="A179" s="214" t="s">
        <v>5583</v>
      </c>
      <c r="B179" s="214" t="s">
        <v>5584</v>
      </c>
      <c r="C179" s="214" t="s">
        <v>6211</v>
      </c>
      <c r="D179" s="214" t="s">
        <v>6212</v>
      </c>
      <c r="E179" s="214" t="s">
        <v>5604</v>
      </c>
      <c r="F179" s="216">
        <v>39972</v>
      </c>
      <c r="G179" s="214" t="s">
        <v>5605</v>
      </c>
      <c r="H179" s="214" t="s">
        <v>4117</v>
      </c>
      <c r="I179" s="214" t="s">
        <v>4118</v>
      </c>
      <c r="J179" s="214" t="s">
        <v>4119</v>
      </c>
      <c r="K179" s="214" t="s">
        <v>4120</v>
      </c>
      <c r="L179" s="216">
        <v>39969</v>
      </c>
      <c r="M179" s="217">
        <v>2879.36</v>
      </c>
      <c r="N179" s="217">
        <v>3599.2</v>
      </c>
    </row>
    <row r="180" spans="1:15" ht="13.5" thickBot="1">
      <c r="A180" s="214" t="s">
        <v>5583</v>
      </c>
      <c r="B180" s="214" t="s">
        <v>5584</v>
      </c>
      <c r="C180" s="214" t="s">
        <v>6211</v>
      </c>
      <c r="D180" s="214" t="s">
        <v>6212</v>
      </c>
      <c r="E180" s="214" t="s">
        <v>5604</v>
      </c>
      <c r="F180" s="216">
        <v>39972</v>
      </c>
      <c r="G180" s="214" t="s">
        <v>5605</v>
      </c>
      <c r="H180" s="214" t="s">
        <v>4121</v>
      </c>
      <c r="I180" s="214" t="s">
        <v>4261</v>
      </c>
      <c r="J180" s="214" t="s">
        <v>4122</v>
      </c>
      <c r="K180" s="214" t="s">
        <v>4123</v>
      </c>
      <c r="L180" s="216">
        <v>39969</v>
      </c>
      <c r="M180" s="217">
        <v>5939.76</v>
      </c>
      <c r="N180" s="217">
        <v>7424.7</v>
      </c>
    </row>
    <row r="181" spans="1:15" ht="13.5" thickBot="1">
      <c r="A181" s="214" t="s">
        <v>5583</v>
      </c>
      <c r="B181" s="214" t="s">
        <v>5584</v>
      </c>
      <c r="C181" s="214" t="s">
        <v>6211</v>
      </c>
      <c r="D181" s="214" t="s">
        <v>6212</v>
      </c>
      <c r="E181" s="214" t="s">
        <v>5604</v>
      </c>
      <c r="F181" s="216">
        <v>39973</v>
      </c>
      <c r="G181" s="214" t="s">
        <v>5605</v>
      </c>
      <c r="H181" s="214" t="s">
        <v>4124</v>
      </c>
      <c r="I181" s="214" t="s">
        <v>4289</v>
      </c>
      <c r="J181" s="214" t="s">
        <v>4125</v>
      </c>
      <c r="K181" s="214" t="s">
        <v>4126</v>
      </c>
      <c r="L181" s="216">
        <v>39969</v>
      </c>
      <c r="M181" s="217">
        <v>18668.330000000002</v>
      </c>
      <c r="N181" s="217">
        <v>23335.41</v>
      </c>
    </row>
    <row r="182" spans="1:15" ht="13.5" thickBot="1">
      <c r="A182" s="214" t="s">
        <v>5583</v>
      </c>
      <c r="B182" s="214" t="s">
        <v>5584</v>
      </c>
      <c r="C182" s="214" t="s">
        <v>6211</v>
      </c>
      <c r="D182" s="214" t="s">
        <v>6212</v>
      </c>
      <c r="E182" s="214" t="s">
        <v>5604</v>
      </c>
      <c r="F182" s="216">
        <v>40000</v>
      </c>
      <c r="G182" s="214" t="s">
        <v>5605</v>
      </c>
      <c r="H182" s="214" t="s">
        <v>4127</v>
      </c>
      <c r="I182" s="214" t="s">
        <v>4118</v>
      </c>
      <c r="J182" s="214" t="s">
        <v>4128</v>
      </c>
      <c r="K182" s="214" t="s">
        <v>4129</v>
      </c>
      <c r="L182" s="216">
        <v>40000</v>
      </c>
      <c r="M182" s="217">
        <v>274.54000000000002</v>
      </c>
      <c r="N182" s="217">
        <v>343.18</v>
      </c>
    </row>
    <row r="183" spans="1:15" ht="13.5" thickBot="1">
      <c r="A183" s="214" t="s">
        <v>5583</v>
      </c>
      <c r="B183" s="214" t="s">
        <v>5584</v>
      </c>
      <c r="C183" s="214" t="s">
        <v>6211</v>
      </c>
      <c r="D183" s="214" t="s">
        <v>6212</v>
      </c>
      <c r="E183" s="214" t="s">
        <v>5604</v>
      </c>
      <c r="F183" s="216">
        <v>40000</v>
      </c>
      <c r="G183" s="214" t="s">
        <v>5605</v>
      </c>
      <c r="H183" s="214" t="s">
        <v>4130</v>
      </c>
      <c r="I183" s="214" t="s">
        <v>4131</v>
      </c>
      <c r="J183" s="214" t="s">
        <v>4132</v>
      </c>
      <c r="K183" s="214" t="s">
        <v>4133</v>
      </c>
      <c r="L183" s="216">
        <v>40000</v>
      </c>
      <c r="M183" s="217">
        <v>8286.5300000000007</v>
      </c>
      <c r="N183" s="217">
        <v>10358.16</v>
      </c>
    </row>
    <row r="184" spans="1:15" ht="13.5" thickBot="1">
      <c r="A184" s="214" t="s">
        <v>5583</v>
      </c>
      <c r="B184" s="214" t="s">
        <v>5584</v>
      </c>
      <c r="C184" s="214" t="s">
        <v>6211</v>
      </c>
      <c r="D184" s="214" t="s">
        <v>6212</v>
      </c>
      <c r="E184" s="214" t="s">
        <v>5604</v>
      </c>
      <c r="F184" s="216">
        <v>40001</v>
      </c>
      <c r="G184" s="214" t="s">
        <v>5605</v>
      </c>
      <c r="H184" s="214" t="s">
        <v>4134</v>
      </c>
      <c r="I184" s="214" t="s">
        <v>4289</v>
      </c>
      <c r="J184" s="214" t="s">
        <v>4135</v>
      </c>
      <c r="K184" s="214" t="s">
        <v>4136</v>
      </c>
      <c r="L184" s="216">
        <v>40001</v>
      </c>
      <c r="M184" s="217">
        <v>19251.34</v>
      </c>
      <c r="N184" s="217">
        <v>24064.18</v>
      </c>
    </row>
    <row r="185" spans="1:15" ht="13.5" thickBot="1">
      <c r="A185" s="214" t="s">
        <v>5583</v>
      </c>
      <c r="B185" s="214" t="s">
        <v>5584</v>
      </c>
      <c r="C185" s="214" t="s">
        <v>6211</v>
      </c>
      <c r="D185" s="214" t="s">
        <v>6212</v>
      </c>
      <c r="E185" s="214" t="s">
        <v>5604</v>
      </c>
      <c r="F185" s="216">
        <v>40002</v>
      </c>
      <c r="G185" s="214" t="s">
        <v>5605</v>
      </c>
      <c r="H185" s="214" t="s">
        <v>4137</v>
      </c>
      <c r="I185" s="214" t="s">
        <v>4138</v>
      </c>
      <c r="J185" s="214" t="s">
        <v>4139</v>
      </c>
      <c r="K185" s="214" t="s">
        <v>4140</v>
      </c>
      <c r="L185" s="216">
        <v>40002</v>
      </c>
      <c r="M185" s="217">
        <v>901.65</v>
      </c>
      <c r="N185" s="217">
        <v>1127.06</v>
      </c>
    </row>
    <row r="186" spans="1:15" ht="13.5" thickBot="1">
      <c r="A186" s="214" t="s">
        <v>5583</v>
      </c>
      <c r="B186" s="214" t="s">
        <v>5584</v>
      </c>
      <c r="C186" s="214" t="s">
        <v>6211</v>
      </c>
      <c r="D186" s="214" t="s">
        <v>6212</v>
      </c>
      <c r="E186" s="214" t="s">
        <v>5604</v>
      </c>
      <c r="F186" s="216">
        <v>40031</v>
      </c>
      <c r="G186" s="214" t="s">
        <v>5605</v>
      </c>
      <c r="H186" s="214" t="s">
        <v>4141</v>
      </c>
      <c r="I186" s="214" t="s">
        <v>4142</v>
      </c>
      <c r="J186" s="214" t="s">
        <v>4143</v>
      </c>
      <c r="K186" s="214" t="s">
        <v>4144</v>
      </c>
      <c r="L186" s="216">
        <v>40031</v>
      </c>
      <c r="M186" s="219">
        <v>18259.73</v>
      </c>
      <c r="N186" s="219">
        <v>22824.66</v>
      </c>
    </row>
    <row r="187" spans="1:15" ht="13.5" thickBot="1">
      <c r="A187" s="214" t="s">
        <v>5583</v>
      </c>
      <c r="B187" s="214" t="s">
        <v>5584</v>
      </c>
      <c r="C187" s="214" t="s">
        <v>6211</v>
      </c>
      <c r="D187" s="214" t="s">
        <v>6212</v>
      </c>
      <c r="E187" s="214" t="s">
        <v>5604</v>
      </c>
      <c r="F187" s="216">
        <v>40031</v>
      </c>
      <c r="G187" s="214" t="s">
        <v>5605</v>
      </c>
      <c r="H187" s="214" t="s">
        <v>4145</v>
      </c>
      <c r="I187" s="214" t="s">
        <v>4266</v>
      </c>
      <c r="J187" s="214" t="s">
        <v>4146</v>
      </c>
      <c r="K187" s="214" t="s">
        <v>4147</v>
      </c>
      <c r="L187" s="216">
        <v>40031</v>
      </c>
      <c r="M187" s="217">
        <v>20098.48</v>
      </c>
      <c r="N187" s="217">
        <v>25123.1</v>
      </c>
    </row>
    <row r="188" spans="1:15" ht="13.5" thickBot="1">
      <c r="A188" s="214" t="s">
        <v>5583</v>
      </c>
      <c r="B188" s="214" t="s">
        <v>5584</v>
      </c>
      <c r="C188" s="214" t="s">
        <v>6211</v>
      </c>
      <c r="D188" s="214" t="s">
        <v>6212</v>
      </c>
      <c r="E188" s="214" t="s">
        <v>5604</v>
      </c>
      <c r="F188" s="216">
        <v>40031</v>
      </c>
      <c r="G188" s="214" t="s">
        <v>5605</v>
      </c>
      <c r="H188" s="214" t="s">
        <v>4148</v>
      </c>
      <c r="I188" s="214" t="s">
        <v>4149</v>
      </c>
      <c r="J188" s="214" t="s">
        <v>4150</v>
      </c>
      <c r="K188" s="214" t="s">
        <v>4151</v>
      </c>
      <c r="L188" s="216">
        <v>40031</v>
      </c>
      <c r="M188" s="217">
        <v>299.45999999999998</v>
      </c>
      <c r="N188" s="217">
        <v>374.33</v>
      </c>
    </row>
    <row r="189" spans="1:15" ht="13.5" thickBot="1">
      <c r="A189" s="214" t="s">
        <v>5583</v>
      </c>
      <c r="B189" s="214" t="s">
        <v>5584</v>
      </c>
      <c r="C189" s="214" t="s">
        <v>6211</v>
      </c>
      <c r="D189" s="214" t="s">
        <v>6212</v>
      </c>
      <c r="E189" s="214" t="s">
        <v>5604</v>
      </c>
      <c r="F189" s="216">
        <v>40032</v>
      </c>
      <c r="G189" s="214" t="s">
        <v>5605</v>
      </c>
      <c r="H189" s="214" t="s">
        <v>4152</v>
      </c>
      <c r="I189" s="214" t="s">
        <v>4118</v>
      </c>
      <c r="J189" s="214" t="s">
        <v>4153</v>
      </c>
      <c r="K189" s="214" t="s">
        <v>4154</v>
      </c>
      <c r="L189" s="216">
        <v>40032</v>
      </c>
      <c r="M189" s="217">
        <v>773.69</v>
      </c>
      <c r="N189" s="217">
        <v>967.11</v>
      </c>
    </row>
    <row r="190" spans="1:15" ht="13.5" thickBot="1">
      <c r="A190" s="214" t="s">
        <v>5583</v>
      </c>
      <c r="B190" s="214" t="s">
        <v>5584</v>
      </c>
      <c r="C190" s="214" t="s">
        <v>6211</v>
      </c>
      <c r="D190" s="214" t="s">
        <v>6212</v>
      </c>
      <c r="E190" s="214" t="s">
        <v>5604</v>
      </c>
      <c r="F190" s="216">
        <v>40051</v>
      </c>
      <c r="G190" s="214" t="s">
        <v>5605</v>
      </c>
      <c r="H190" s="214" t="s">
        <v>4155</v>
      </c>
      <c r="I190" s="214" t="s">
        <v>4156</v>
      </c>
      <c r="J190" s="214" t="s">
        <v>4157</v>
      </c>
      <c r="K190" s="214" t="s">
        <v>4158</v>
      </c>
      <c r="L190" s="216">
        <v>40051</v>
      </c>
      <c r="M190" s="219">
        <v>19566.490000000002</v>
      </c>
      <c r="N190" s="219">
        <v>24458.11</v>
      </c>
    </row>
    <row r="191" spans="1:15" ht="13.5" thickBot="1">
      <c r="A191" s="214" t="s">
        <v>5583</v>
      </c>
      <c r="B191" s="214" t="s">
        <v>5584</v>
      </c>
      <c r="C191" s="214" t="s">
        <v>6211</v>
      </c>
      <c r="D191" s="214" t="s">
        <v>6212</v>
      </c>
      <c r="E191" s="214" t="s">
        <v>5604</v>
      </c>
      <c r="F191" s="216">
        <v>40051</v>
      </c>
      <c r="G191" s="214" t="s">
        <v>5605</v>
      </c>
      <c r="H191" s="214" t="s">
        <v>4159</v>
      </c>
      <c r="I191" s="214" t="s">
        <v>4156</v>
      </c>
      <c r="J191" s="214" t="s">
        <v>4160</v>
      </c>
      <c r="K191" s="214" t="s">
        <v>4161</v>
      </c>
      <c r="L191" s="216">
        <v>40051</v>
      </c>
      <c r="M191" s="219">
        <v>20462.53</v>
      </c>
      <c r="N191" s="219">
        <v>25578.16</v>
      </c>
      <c r="O191" s="190">
        <f>N186+N190+N191</f>
        <v>72860.930000000008</v>
      </c>
    </row>
    <row r="192" spans="1:15" ht="13.5" thickBot="1">
      <c r="A192" s="214" t="s">
        <v>5583</v>
      </c>
      <c r="B192" s="214" t="s">
        <v>5584</v>
      </c>
      <c r="C192" s="214" t="s">
        <v>6211</v>
      </c>
      <c r="D192" s="214" t="s">
        <v>6212</v>
      </c>
      <c r="E192" s="214" t="s">
        <v>5604</v>
      </c>
      <c r="F192" s="216">
        <v>40053</v>
      </c>
      <c r="G192" s="214" t="s">
        <v>5605</v>
      </c>
      <c r="H192" s="214" t="s">
        <v>4162</v>
      </c>
      <c r="I192" s="214" t="s">
        <v>4289</v>
      </c>
      <c r="J192" s="214" t="s">
        <v>4163</v>
      </c>
      <c r="K192" s="214" t="s">
        <v>4164</v>
      </c>
      <c r="L192" s="216">
        <v>40053</v>
      </c>
      <c r="M192" s="217">
        <v>20617.330000000002</v>
      </c>
      <c r="N192" s="217">
        <v>25771.66</v>
      </c>
    </row>
    <row r="193" spans="1:14" ht="13.5" thickBot="1">
      <c r="A193" s="214" t="s">
        <v>5583</v>
      </c>
      <c r="B193" s="214" t="s">
        <v>5584</v>
      </c>
      <c r="C193" s="214" t="s">
        <v>6211</v>
      </c>
      <c r="D193" s="214" t="s">
        <v>6212</v>
      </c>
      <c r="E193" s="214" t="s">
        <v>5604</v>
      </c>
      <c r="F193" s="216">
        <v>40056</v>
      </c>
      <c r="G193" s="214" t="s">
        <v>5605</v>
      </c>
      <c r="H193" s="214" t="s">
        <v>4165</v>
      </c>
      <c r="I193" s="214" t="s">
        <v>4261</v>
      </c>
      <c r="J193" s="214" t="s">
        <v>4166</v>
      </c>
      <c r="K193" s="214" t="s">
        <v>4167</v>
      </c>
      <c r="L193" s="216">
        <v>40056</v>
      </c>
      <c r="M193" s="217">
        <v>7351.38</v>
      </c>
      <c r="N193" s="217">
        <v>9189.23</v>
      </c>
    </row>
    <row r="194" spans="1:14" ht="13.5" thickBot="1">
      <c r="A194" s="214" t="s">
        <v>5583</v>
      </c>
      <c r="B194" s="214" t="s">
        <v>5584</v>
      </c>
      <c r="C194" s="214" t="s">
        <v>6211</v>
      </c>
      <c r="D194" s="214" t="s">
        <v>6212</v>
      </c>
      <c r="E194" s="214" t="s">
        <v>5604</v>
      </c>
      <c r="F194" s="216">
        <v>40058</v>
      </c>
      <c r="G194" s="214" t="s">
        <v>5605</v>
      </c>
      <c r="H194" s="214" t="s">
        <v>4168</v>
      </c>
      <c r="I194" s="214" t="s">
        <v>4118</v>
      </c>
      <c r="J194" s="214" t="s">
        <v>4169</v>
      </c>
      <c r="K194" s="214" t="s">
        <v>4170</v>
      </c>
      <c r="L194" s="216">
        <v>40058</v>
      </c>
      <c r="M194" s="217">
        <v>314.45999999999998</v>
      </c>
      <c r="N194" s="217">
        <v>393.08</v>
      </c>
    </row>
    <row r="195" spans="1:14" ht="13.5" thickBot="1">
      <c r="A195" s="214" t="s">
        <v>5583</v>
      </c>
      <c r="B195" s="214" t="s">
        <v>5584</v>
      </c>
      <c r="C195" s="214" t="s">
        <v>6211</v>
      </c>
      <c r="D195" s="214" t="s">
        <v>6212</v>
      </c>
      <c r="E195" s="214" t="s">
        <v>5604</v>
      </c>
      <c r="F195" s="216">
        <v>40086</v>
      </c>
      <c r="G195" s="214" t="s">
        <v>5605</v>
      </c>
      <c r="H195" s="214" t="s">
        <v>4171</v>
      </c>
      <c r="I195" s="214" t="s">
        <v>4172</v>
      </c>
      <c r="J195" s="214" t="s">
        <v>4173</v>
      </c>
      <c r="K195" s="214" t="s">
        <v>4174</v>
      </c>
      <c r="L195" s="216">
        <v>40086</v>
      </c>
      <c r="M195" s="217">
        <v>1233.44</v>
      </c>
      <c r="N195" s="217">
        <v>1541.8</v>
      </c>
    </row>
    <row r="196" spans="1:14" ht="13.5" thickBot="1">
      <c r="A196" s="214" t="s">
        <v>5583</v>
      </c>
      <c r="B196" s="214" t="s">
        <v>5584</v>
      </c>
      <c r="C196" s="214" t="s">
        <v>6211</v>
      </c>
      <c r="D196" s="214" t="s">
        <v>6212</v>
      </c>
      <c r="E196" s="214" t="s">
        <v>5604</v>
      </c>
      <c r="F196" s="216">
        <v>40086</v>
      </c>
      <c r="G196" s="214" t="s">
        <v>5605</v>
      </c>
      <c r="H196" s="214" t="s">
        <v>4175</v>
      </c>
      <c r="I196" s="214" t="s">
        <v>4176</v>
      </c>
      <c r="J196" s="214" t="s">
        <v>4177</v>
      </c>
      <c r="K196" s="214" t="s">
        <v>4178</v>
      </c>
      <c r="L196" s="216">
        <v>40086</v>
      </c>
      <c r="M196" s="217">
        <v>443.78</v>
      </c>
      <c r="N196" s="217">
        <v>554.73</v>
      </c>
    </row>
    <row r="197" spans="1:14" ht="13.5" thickBot="1">
      <c r="A197" s="214" t="s">
        <v>5583</v>
      </c>
      <c r="B197" s="214" t="s">
        <v>5584</v>
      </c>
      <c r="C197" s="214" t="s">
        <v>6211</v>
      </c>
      <c r="D197" s="214" t="s">
        <v>6212</v>
      </c>
      <c r="E197" s="214" t="s">
        <v>5604</v>
      </c>
      <c r="F197" s="216">
        <v>40087</v>
      </c>
      <c r="G197" s="214" t="s">
        <v>5605</v>
      </c>
      <c r="H197" s="214" t="s">
        <v>4179</v>
      </c>
      <c r="I197" s="214" t="s">
        <v>4261</v>
      </c>
      <c r="J197" s="214" t="s">
        <v>4180</v>
      </c>
      <c r="K197" s="214" t="s">
        <v>4181</v>
      </c>
      <c r="L197" s="216">
        <v>40087</v>
      </c>
      <c r="M197" s="217">
        <v>9919.33</v>
      </c>
      <c r="N197" s="217">
        <v>12399.16</v>
      </c>
    </row>
    <row r="198" spans="1:14" ht="13.5" thickBot="1">
      <c r="A198" s="214" t="s">
        <v>5583</v>
      </c>
      <c r="B198" s="214" t="s">
        <v>5584</v>
      </c>
      <c r="C198" s="214" t="s">
        <v>6211</v>
      </c>
      <c r="D198" s="214" t="s">
        <v>6212</v>
      </c>
      <c r="E198" s="214" t="s">
        <v>5604</v>
      </c>
      <c r="F198" s="216">
        <v>40088</v>
      </c>
      <c r="G198" s="214" t="s">
        <v>5605</v>
      </c>
      <c r="H198" s="214" t="s">
        <v>4182</v>
      </c>
      <c r="I198" s="214" t="s">
        <v>4289</v>
      </c>
      <c r="J198" s="214" t="s">
        <v>4183</v>
      </c>
      <c r="K198" s="214" t="s">
        <v>4184</v>
      </c>
      <c r="L198" s="216">
        <v>40088</v>
      </c>
      <c r="M198" s="217">
        <v>20995.759999999998</v>
      </c>
      <c r="N198" s="217">
        <v>26244.7</v>
      </c>
    </row>
    <row r="199" spans="1:14" ht="13.5" thickBot="1">
      <c r="A199" s="214" t="s">
        <v>5583</v>
      </c>
      <c r="B199" s="214" t="s">
        <v>5584</v>
      </c>
      <c r="C199" s="214" t="s">
        <v>6211</v>
      </c>
      <c r="D199" s="214" t="s">
        <v>6212</v>
      </c>
      <c r="E199" s="214" t="s">
        <v>5604</v>
      </c>
      <c r="F199" s="216">
        <v>40126</v>
      </c>
      <c r="G199" s="214" t="s">
        <v>5605</v>
      </c>
      <c r="H199" s="214" t="s">
        <v>4185</v>
      </c>
      <c r="I199" s="214" t="s">
        <v>4269</v>
      </c>
      <c r="J199" s="214" t="s">
        <v>4186</v>
      </c>
      <c r="K199" s="214" t="s">
        <v>4187</v>
      </c>
      <c r="L199" s="216">
        <v>40126</v>
      </c>
      <c r="M199" s="217">
        <v>1742.59</v>
      </c>
      <c r="N199" s="217">
        <v>2178.2399999999998</v>
      </c>
    </row>
    <row r="200" spans="1:14" ht="13.5" thickBot="1">
      <c r="A200" s="214" t="s">
        <v>5583</v>
      </c>
      <c r="B200" s="214" t="s">
        <v>5584</v>
      </c>
      <c r="C200" s="214" t="s">
        <v>6211</v>
      </c>
      <c r="D200" s="214" t="s">
        <v>6212</v>
      </c>
      <c r="E200" s="214" t="s">
        <v>5604</v>
      </c>
      <c r="F200" s="216">
        <v>40126</v>
      </c>
      <c r="G200" s="214" t="s">
        <v>5605</v>
      </c>
      <c r="H200" s="214" t="s">
        <v>4188</v>
      </c>
      <c r="I200" s="214" t="s">
        <v>4261</v>
      </c>
      <c r="J200" s="214" t="s">
        <v>4189</v>
      </c>
      <c r="K200" s="214" t="s">
        <v>4190</v>
      </c>
      <c r="L200" s="216">
        <v>40126</v>
      </c>
      <c r="M200" s="217">
        <v>10800.26</v>
      </c>
      <c r="N200" s="217">
        <v>13500.33</v>
      </c>
    </row>
    <row r="201" spans="1:14" ht="13.5" thickBot="1">
      <c r="A201" s="214" t="s">
        <v>5583</v>
      </c>
      <c r="B201" s="214" t="s">
        <v>5584</v>
      </c>
      <c r="C201" s="214" t="s">
        <v>6211</v>
      </c>
      <c r="D201" s="214" t="s">
        <v>6212</v>
      </c>
      <c r="E201" s="214" t="s">
        <v>5604</v>
      </c>
      <c r="F201" s="216">
        <v>40129</v>
      </c>
      <c r="G201" s="214" t="s">
        <v>5625</v>
      </c>
      <c r="H201" s="214" t="s">
        <v>4191</v>
      </c>
      <c r="I201" s="214" t="s">
        <v>4289</v>
      </c>
      <c r="J201" s="214" t="s">
        <v>5589</v>
      </c>
      <c r="K201" s="214" t="s">
        <v>4192</v>
      </c>
      <c r="L201" s="216">
        <v>40129</v>
      </c>
      <c r="M201" s="217">
        <v>18761.04</v>
      </c>
      <c r="N201" s="217">
        <v>23451.3</v>
      </c>
    </row>
    <row r="202" spans="1:14" ht="13.5" thickBot="1">
      <c r="A202" s="214" t="s">
        <v>5583</v>
      </c>
      <c r="B202" s="214" t="s">
        <v>5584</v>
      </c>
      <c r="C202" s="214" t="s">
        <v>6211</v>
      </c>
      <c r="D202" s="214" t="s">
        <v>6212</v>
      </c>
      <c r="E202" s="214" t="s">
        <v>5604</v>
      </c>
      <c r="F202" s="216">
        <v>40129</v>
      </c>
      <c r="G202" s="214" t="s">
        <v>5625</v>
      </c>
      <c r="H202" s="214" t="s">
        <v>4193</v>
      </c>
      <c r="I202" s="214" t="s">
        <v>4194</v>
      </c>
      <c r="J202" s="214" t="s">
        <v>5589</v>
      </c>
      <c r="K202" s="214" t="s">
        <v>4192</v>
      </c>
      <c r="L202" s="216">
        <v>40129</v>
      </c>
      <c r="M202" s="217">
        <v>-16</v>
      </c>
      <c r="N202" s="217">
        <v>-20</v>
      </c>
    </row>
    <row r="203" spans="1:14" ht="13.5" thickBot="1">
      <c r="A203" s="214" t="s">
        <v>5583</v>
      </c>
      <c r="B203" s="214" t="s">
        <v>5584</v>
      </c>
      <c r="C203" s="214" t="s">
        <v>6211</v>
      </c>
      <c r="D203" s="214" t="s">
        <v>6212</v>
      </c>
      <c r="E203" s="214" t="s">
        <v>5604</v>
      </c>
      <c r="F203" s="216">
        <v>40147</v>
      </c>
      <c r="G203" s="214" t="s">
        <v>5605</v>
      </c>
      <c r="H203" s="214" t="s">
        <v>4195</v>
      </c>
      <c r="I203" s="214" t="s">
        <v>4068</v>
      </c>
      <c r="J203" s="214" t="s">
        <v>4196</v>
      </c>
      <c r="K203" s="214" t="s">
        <v>4197</v>
      </c>
      <c r="L203" s="216">
        <v>40147</v>
      </c>
      <c r="M203" s="217">
        <v>1373.03</v>
      </c>
      <c r="N203" s="217">
        <v>1716.29</v>
      </c>
    </row>
    <row r="204" spans="1:14" ht="13.5" thickBot="1">
      <c r="A204" s="214" t="s">
        <v>5583</v>
      </c>
      <c r="B204" s="214" t="s">
        <v>5584</v>
      </c>
      <c r="C204" s="214" t="s">
        <v>6211</v>
      </c>
      <c r="D204" s="214" t="s">
        <v>6212</v>
      </c>
      <c r="E204" s="214" t="s">
        <v>5604</v>
      </c>
      <c r="F204" s="216">
        <v>40148</v>
      </c>
      <c r="G204" s="214" t="s">
        <v>5605</v>
      </c>
      <c r="H204" s="214" t="s">
        <v>4198</v>
      </c>
      <c r="I204" s="214" t="s">
        <v>4199</v>
      </c>
      <c r="J204" s="214" t="s">
        <v>4200</v>
      </c>
      <c r="K204" s="214" t="s">
        <v>4201</v>
      </c>
      <c r="L204" s="216">
        <v>40148</v>
      </c>
      <c r="M204" s="217">
        <v>1130.49</v>
      </c>
      <c r="N204" s="217">
        <v>1413.11</v>
      </c>
    </row>
    <row r="205" spans="1:14" ht="13.5" thickBot="1">
      <c r="A205" s="214" t="s">
        <v>5583</v>
      </c>
      <c r="B205" s="214" t="s">
        <v>5584</v>
      </c>
      <c r="C205" s="214" t="s">
        <v>6211</v>
      </c>
      <c r="D205" s="214" t="s">
        <v>6212</v>
      </c>
      <c r="E205" s="214" t="s">
        <v>5604</v>
      </c>
      <c r="F205" s="216">
        <v>40150</v>
      </c>
      <c r="G205" s="214" t="s">
        <v>5605</v>
      </c>
      <c r="H205" s="214" t="s">
        <v>4202</v>
      </c>
      <c r="I205" s="214" t="s">
        <v>4289</v>
      </c>
      <c r="J205" s="214" t="s">
        <v>4203</v>
      </c>
      <c r="K205" s="214" t="s">
        <v>4204</v>
      </c>
      <c r="L205" s="216">
        <v>40150</v>
      </c>
      <c r="M205" s="217">
        <v>20297.89</v>
      </c>
      <c r="N205" s="217">
        <v>25372.36</v>
      </c>
    </row>
    <row r="206" spans="1:14" ht="13.5" thickBot="1">
      <c r="A206" s="214" t="s">
        <v>5583</v>
      </c>
      <c r="B206" s="214" t="s">
        <v>5584</v>
      </c>
      <c r="C206" s="214" t="s">
        <v>6211</v>
      </c>
      <c r="D206" s="214" t="s">
        <v>6212</v>
      </c>
      <c r="E206" s="214" t="s">
        <v>5604</v>
      </c>
      <c r="F206" s="216">
        <v>40154</v>
      </c>
      <c r="G206" s="214" t="s">
        <v>5605</v>
      </c>
      <c r="H206" s="214" t="s">
        <v>4205</v>
      </c>
      <c r="I206" s="214" t="s">
        <v>4206</v>
      </c>
      <c r="J206" s="214" t="s">
        <v>4207</v>
      </c>
      <c r="K206" s="214" t="s">
        <v>4208</v>
      </c>
      <c r="L206" s="216">
        <v>40154</v>
      </c>
      <c r="M206" s="217">
        <v>13029.14</v>
      </c>
      <c r="N206" s="217">
        <v>16286.43</v>
      </c>
    </row>
    <row r="207" spans="1:14" ht="13.5" thickBot="1">
      <c r="A207" s="214" t="s">
        <v>5583</v>
      </c>
      <c r="B207" s="214" t="s">
        <v>5584</v>
      </c>
      <c r="C207" s="214" t="s">
        <v>6211</v>
      </c>
      <c r="D207" s="214" t="s">
        <v>6212</v>
      </c>
      <c r="E207" s="214" t="s">
        <v>5604</v>
      </c>
      <c r="F207" s="216">
        <v>40192</v>
      </c>
      <c r="G207" s="214" t="s">
        <v>5605</v>
      </c>
      <c r="H207" s="214" t="s">
        <v>4209</v>
      </c>
      <c r="I207" s="214" t="s">
        <v>4261</v>
      </c>
      <c r="J207" s="214" t="s">
        <v>4210</v>
      </c>
      <c r="K207" s="214" t="s">
        <v>4211</v>
      </c>
      <c r="L207" s="216">
        <v>40178</v>
      </c>
      <c r="M207" s="217">
        <v>12672.16</v>
      </c>
      <c r="N207" s="217">
        <v>15840.2</v>
      </c>
    </row>
    <row r="208" spans="1:14" ht="13.5" thickBot="1">
      <c r="A208" s="214" t="s">
        <v>5583</v>
      </c>
      <c r="B208" s="214" t="s">
        <v>5584</v>
      </c>
      <c r="C208" s="214" t="s">
        <v>6211</v>
      </c>
      <c r="D208" s="214" t="s">
        <v>6212</v>
      </c>
      <c r="E208" s="214" t="s">
        <v>5604</v>
      </c>
      <c r="F208" s="216">
        <v>40192</v>
      </c>
      <c r="G208" s="214" t="s">
        <v>5605</v>
      </c>
      <c r="H208" s="214" t="s">
        <v>4212</v>
      </c>
      <c r="I208" s="214" t="s">
        <v>4213</v>
      </c>
      <c r="J208" s="214" t="s">
        <v>4214</v>
      </c>
      <c r="K208" s="214" t="s">
        <v>4215</v>
      </c>
      <c r="L208" s="216">
        <v>40178</v>
      </c>
      <c r="M208" s="217">
        <v>1407.74</v>
      </c>
      <c r="N208" s="217">
        <v>1759.68</v>
      </c>
    </row>
    <row r="209" spans="1:14" ht="13.5" thickBot="1">
      <c r="A209" s="214" t="s">
        <v>5583</v>
      </c>
      <c r="B209" s="214" t="s">
        <v>5584</v>
      </c>
      <c r="C209" s="214" t="s">
        <v>6211</v>
      </c>
      <c r="D209" s="214" t="s">
        <v>6212</v>
      </c>
      <c r="E209" s="214" t="s">
        <v>5604</v>
      </c>
      <c r="F209" s="216">
        <v>40192</v>
      </c>
      <c r="G209" s="214" t="s">
        <v>5605</v>
      </c>
      <c r="H209" s="214" t="s">
        <v>4216</v>
      </c>
      <c r="I209" s="214" t="s">
        <v>4289</v>
      </c>
      <c r="J209" s="214" t="s">
        <v>4217</v>
      </c>
      <c r="K209" s="214" t="s">
        <v>4218</v>
      </c>
      <c r="L209" s="216">
        <v>40178</v>
      </c>
      <c r="M209" s="217">
        <v>20055.38</v>
      </c>
      <c r="N209" s="217">
        <v>25069.23</v>
      </c>
    </row>
    <row r="210" spans="1:14" ht="13.5" thickBot="1">
      <c r="A210" s="214" t="s">
        <v>5583</v>
      </c>
      <c r="B210" s="214" t="s">
        <v>5584</v>
      </c>
      <c r="C210" s="214" t="s">
        <v>6211</v>
      </c>
      <c r="D210" s="214" t="s">
        <v>6212</v>
      </c>
      <c r="E210" s="214" t="s">
        <v>5604</v>
      </c>
      <c r="F210" s="216">
        <v>40192</v>
      </c>
      <c r="G210" s="214" t="s">
        <v>5605</v>
      </c>
      <c r="H210" s="214" t="s">
        <v>4219</v>
      </c>
      <c r="I210" s="214" t="s">
        <v>4310</v>
      </c>
      <c r="J210" s="214" t="s">
        <v>4220</v>
      </c>
      <c r="K210" s="214" t="s">
        <v>4221</v>
      </c>
      <c r="L210" s="216">
        <v>40178</v>
      </c>
      <c r="M210" s="217">
        <v>1203.5999999999999</v>
      </c>
      <c r="N210" s="217">
        <v>1504.5</v>
      </c>
    </row>
    <row r="211" spans="1:14" ht="13.5" thickBot="1">
      <c r="A211" s="214" t="s">
        <v>5583</v>
      </c>
      <c r="B211" s="214" t="s">
        <v>5584</v>
      </c>
      <c r="C211" s="214" t="s">
        <v>6211</v>
      </c>
      <c r="D211" s="214" t="s">
        <v>6212</v>
      </c>
      <c r="E211" s="214" t="s">
        <v>4328</v>
      </c>
      <c r="F211" s="216">
        <v>39868</v>
      </c>
      <c r="G211" s="214" t="s">
        <v>5605</v>
      </c>
      <c r="H211" s="214" t="s">
        <v>4222</v>
      </c>
      <c r="I211" s="214" t="s">
        <v>4223</v>
      </c>
      <c r="J211" s="214" t="s">
        <v>4224</v>
      </c>
      <c r="K211" s="214" t="s">
        <v>4225</v>
      </c>
      <c r="L211" s="216">
        <v>39868</v>
      </c>
      <c r="M211" s="217">
        <v>120</v>
      </c>
      <c r="N211" s="217">
        <v>150</v>
      </c>
    </row>
    <row r="212" spans="1:14" ht="13.5" thickBot="1">
      <c r="A212" s="214" t="s">
        <v>5583</v>
      </c>
      <c r="B212" s="214" t="s">
        <v>5584</v>
      </c>
      <c r="C212" s="214" t="s">
        <v>6211</v>
      </c>
      <c r="D212" s="214" t="s">
        <v>6212</v>
      </c>
      <c r="E212" s="214" t="s">
        <v>4226</v>
      </c>
      <c r="F212" s="216">
        <v>39937</v>
      </c>
      <c r="G212" s="214" t="s">
        <v>5625</v>
      </c>
      <c r="H212" s="214" t="s">
        <v>4227</v>
      </c>
      <c r="I212" s="214" t="s">
        <v>4228</v>
      </c>
      <c r="J212" s="214" t="s">
        <v>5589</v>
      </c>
      <c r="K212" s="214" t="s">
        <v>4229</v>
      </c>
      <c r="L212" s="216">
        <v>39937</v>
      </c>
      <c r="M212" s="217">
        <v>252.83</v>
      </c>
      <c r="N212" s="217">
        <v>316.04000000000002</v>
      </c>
    </row>
    <row r="213" spans="1:14" ht="13.5" thickBot="1">
      <c r="A213" s="214" t="s">
        <v>5583</v>
      </c>
      <c r="B213" s="214" t="s">
        <v>5584</v>
      </c>
      <c r="C213" s="214" t="s">
        <v>6211</v>
      </c>
      <c r="D213" s="214" t="s">
        <v>6212</v>
      </c>
      <c r="E213" s="214" t="s">
        <v>4226</v>
      </c>
      <c r="F213" s="216">
        <v>40000</v>
      </c>
      <c r="G213" s="214" t="s">
        <v>5625</v>
      </c>
      <c r="H213" s="214" t="s">
        <v>4230</v>
      </c>
      <c r="I213" s="214" t="s">
        <v>4231</v>
      </c>
      <c r="J213" s="214" t="s">
        <v>5589</v>
      </c>
      <c r="K213" s="214" t="s">
        <v>4232</v>
      </c>
      <c r="L213" s="216">
        <v>40000</v>
      </c>
      <c r="M213" s="217">
        <v>297.89999999999998</v>
      </c>
      <c r="N213" s="217">
        <v>372.38</v>
      </c>
    </row>
    <row r="214" spans="1:14" ht="13.5" thickBot="1">
      <c r="A214" s="214" t="s">
        <v>5583</v>
      </c>
      <c r="B214" s="214" t="s">
        <v>5584</v>
      </c>
      <c r="C214" s="214" t="s">
        <v>6211</v>
      </c>
      <c r="D214" s="214" t="s">
        <v>6212</v>
      </c>
      <c r="E214" s="214" t="s">
        <v>4226</v>
      </c>
      <c r="F214" s="216">
        <v>40106</v>
      </c>
      <c r="G214" s="214" t="s">
        <v>5625</v>
      </c>
      <c r="H214" s="214" t="s">
        <v>4233</v>
      </c>
      <c r="I214" s="214" t="s">
        <v>4231</v>
      </c>
      <c r="J214" s="214" t="s">
        <v>5589</v>
      </c>
      <c r="K214" s="214" t="s">
        <v>4234</v>
      </c>
      <c r="L214" s="216">
        <v>40106</v>
      </c>
      <c r="M214" s="217">
        <v>293.57</v>
      </c>
      <c r="N214" s="217">
        <v>366.96</v>
      </c>
    </row>
    <row r="215" spans="1:14" ht="13.5" thickBot="1">
      <c r="A215" s="214" t="s">
        <v>5583</v>
      </c>
      <c r="B215" s="214" t="s">
        <v>5584</v>
      </c>
      <c r="C215" s="214" t="s">
        <v>6211</v>
      </c>
      <c r="D215" s="214" t="s">
        <v>6212</v>
      </c>
      <c r="E215" s="214" t="s">
        <v>4226</v>
      </c>
      <c r="F215" s="216">
        <v>40140</v>
      </c>
      <c r="G215" s="214" t="s">
        <v>5625</v>
      </c>
      <c r="H215" s="214" t="s">
        <v>4235</v>
      </c>
      <c r="I215" s="214" t="s">
        <v>4231</v>
      </c>
      <c r="J215" s="214" t="s">
        <v>5589</v>
      </c>
      <c r="K215" s="214" t="s">
        <v>4236</v>
      </c>
      <c r="L215" s="216">
        <v>40140</v>
      </c>
      <c r="M215" s="217">
        <v>289.92</v>
      </c>
      <c r="N215" s="217">
        <v>362.4</v>
      </c>
    </row>
    <row r="216" spans="1:14" ht="13.5" thickBot="1">
      <c r="A216" s="214" t="s">
        <v>5583</v>
      </c>
      <c r="B216" s="214" t="s">
        <v>5584</v>
      </c>
      <c r="C216" s="214" t="s">
        <v>6211</v>
      </c>
      <c r="D216" s="214" t="s">
        <v>6212</v>
      </c>
      <c r="E216" s="214" t="s">
        <v>4226</v>
      </c>
      <c r="F216" s="216">
        <v>40162</v>
      </c>
      <c r="G216" s="214" t="s">
        <v>5625</v>
      </c>
      <c r="H216" s="214" t="s">
        <v>1927</v>
      </c>
      <c r="I216" s="214" t="s">
        <v>4228</v>
      </c>
      <c r="J216" s="214" t="s">
        <v>5589</v>
      </c>
      <c r="K216" s="214" t="s">
        <v>1928</v>
      </c>
      <c r="L216" s="216">
        <v>40162</v>
      </c>
      <c r="M216" s="217">
        <v>414.94</v>
      </c>
      <c r="N216" s="217">
        <v>518.67999999999995</v>
      </c>
    </row>
    <row r="217" spans="1:14" ht="13.5" thickBot="1">
      <c r="A217" s="214" t="s">
        <v>5583</v>
      </c>
      <c r="B217" s="214" t="s">
        <v>5584</v>
      </c>
      <c r="C217" s="214" t="s">
        <v>6211</v>
      </c>
      <c r="D217" s="214" t="s">
        <v>6212</v>
      </c>
      <c r="E217" s="214" t="s">
        <v>5778</v>
      </c>
      <c r="F217" s="216">
        <v>39854</v>
      </c>
      <c r="G217" s="214" t="s">
        <v>5605</v>
      </c>
      <c r="H217" s="214" t="s">
        <v>1929</v>
      </c>
      <c r="I217" s="214" t="s">
        <v>4423</v>
      </c>
      <c r="J217" s="214" t="s">
        <v>1930</v>
      </c>
      <c r="K217" s="214" t="s">
        <v>1931</v>
      </c>
      <c r="L217" s="216">
        <v>39854</v>
      </c>
      <c r="M217" s="217">
        <v>1107.46</v>
      </c>
      <c r="N217" s="217">
        <v>1384.33</v>
      </c>
    </row>
    <row r="218" spans="1:14" ht="13.5" thickBot="1">
      <c r="A218" s="214" t="s">
        <v>5583</v>
      </c>
      <c r="B218" s="214" t="s">
        <v>5584</v>
      </c>
      <c r="C218" s="214" t="s">
        <v>6211</v>
      </c>
      <c r="D218" s="214" t="s">
        <v>6212</v>
      </c>
      <c r="E218" s="214" t="s">
        <v>5778</v>
      </c>
      <c r="F218" s="216">
        <v>39854</v>
      </c>
      <c r="G218" s="214" t="s">
        <v>5605</v>
      </c>
      <c r="H218" s="214" t="s">
        <v>1932</v>
      </c>
      <c r="I218" s="214" t="s">
        <v>1933</v>
      </c>
      <c r="J218" s="214" t="s">
        <v>1934</v>
      </c>
      <c r="K218" s="214" t="s">
        <v>1935</v>
      </c>
      <c r="L218" s="216">
        <v>39854</v>
      </c>
      <c r="M218" s="217">
        <v>232.54</v>
      </c>
      <c r="N218" s="217">
        <v>290.68</v>
      </c>
    </row>
    <row r="219" spans="1:14" ht="13.5" thickBot="1">
      <c r="A219" s="214" t="s">
        <v>5583</v>
      </c>
      <c r="B219" s="214" t="s">
        <v>5584</v>
      </c>
      <c r="C219" s="214" t="s">
        <v>6211</v>
      </c>
      <c r="D219" s="214" t="s">
        <v>6212</v>
      </c>
      <c r="E219" s="214" t="s">
        <v>5778</v>
      </c>
      <c r="F219" s="216">
        <v>39874</v>
      </c>
      <c r="G219" s="214" t="s">
        <v>5605</v>
      </c>
      <c r="H219" s="214" t="s">
        <v>1936</v>
      </c>
      <c r="I219" s="214" t="s">
        <v>4423</v>
      </c>
      <c r="J219" s="214" t="s">
        <v>1937</v>
      </c>
      <c r="K219" s="214" t="s">
        <v>1938</v>
      </c>
      <c r="L219" s="216">
        <v>39874</v>
      </c>
      <c r="M219" s="217">
        <v>572.41</v>
      </c>
      <c r="N219" s="217">
        <v>715.51</v>
      </c>
    </row>
    <row r="220" spans="1:14" ht="13.5" thickBot="1">
      <c r="A220" s="214" t="s">
        <v>5583</v>
      </c>
      <c r="B220" s="214" t="s">
        <v>5584</v>
      </c>
      <c r="C220" s="214" t="s">
        <v>6211</v>
      </c>
      <c r="D220" s="214" t="s">
        <v>6212</v>
      </c>
      <c r="E220" s="214" t="s">
        <v>5778</v>
      </c>
      <c r="F220" s="216">
        <v>39874</v>
      </c>
      <c r="G220" s="214" t="s">
        <v>5605</v>
      </c>
      <c r="H220" s="214" t="s">
        <v>1939</v>
      </c>
      <c r="I220" s="214" t="s">
        <v>4506</v>
      </c>
      <c r="J220" s="214" t="s">
        <v>1940</v>
      </c>
      <c r="K220" s="214" t="s">
        <v>1941</v>
      </c>
      <c r="L220" s="216">
        <v>39874</v>
      </c>
      <c r="M220" s="217">
        <v>17277.72</v>
      </c>
      <c r="N220" s="217">
        <v>21597.15</v>
      </c>
    </row>
    <row r="221" spans="1:14" ht="13.5" thickBot="1">
      <c r="A221" s="214" t="s">
        <v>5583</v>
      </c>
      <c r="B221" s="214" t="s">
        <v>5584</v>
      </c>
      <c r="C221" s="214" t="s">
        <v>6211</v>
      </c>
      <c r="D221" s="214" t="s">
        <v>6212</v>
      </c>
      <c r="E221" s="214" t="s">
        <v>5778</v>
      </c>
      <c r="F221" s="216">
        <v>39874</v>
      </c>
      <c r="G221" s="214" t="s">
        <v>5605</v>
      </c>
      <c r="H221" s="214" t="s">
        <v>1942</v>
      </c>
      <c r="I221" s="214" t="s">
        <v>4423</v>
      </c>
      <c r="J221" s="214" t="s">
        <v>1943</v>
      </c>
      <c r="K221" s="214" t="s">
        <v>1944</v>
      </c>
      <c r="L221" s="216">
        <v>39874</v>
      </c>
      <c r="M221" s="217">
        <v>9639.94</v>
      </c>
      <c r="N221" s="217">
        <v>12049.93</v>
      </c>
    </row>
    <row r="222" spans="1:14" ht="13.5" thickBot="1">
      <c r="A222" s="214" t="s">
        <v>5583</v>
      </c>
      <c r="B222" s="214" t="s">
        <v>5584</v>
      </c>
      <c r="C222" s="214" t="s">
        <v>6211</v>
      </c>
      <c r="D222" s="214" t="s">
        <v>6212</v>
      </c>
      <c r="E222" s="214" t="s">
        <v>5778</v>
      </c>
      <c r="F222" s="216">
        <v>39877</v>
      </c>
      <c r="G222" s="214" t="s">
        <v>5605</v>
      </c>
      <c r="H222" s="214" t="s">
        <v>1945</v>
      </c>
      <c r="I222" s="214" t="s">
        <v>4423</v>
      </c>
      <c r="J222" s="214" t="s">
        <v>1946</v>
      </c>
      <c r="K222" s="214" t="s">
        <v>1947</v>
      </c>
      <c r="L222" s="216">
        <v>39877</v>
      </c>
      <c r="M222" s="217">
        <v>720.96</v>
      </c>
      <c r="N222" s="217">
        <v>901.2</v>
      </c>
    </row>
    <row r="223" spans="1:14" ht="13.5" thickBot="1">
      <c r="A223" s="214" t="s">
        <v>5583</v>
      </c>
      <c r="B223" s="214" t="s">
        <v>5584</v>
      </c>
      <c r="C223" s="214" t="s">
        <v>6211</v>
      </c>
      <c r="D223" s="214" t="s">
        <v>6212</v>
      </c>
      <c r="E223" s="214" t="s">
        <v>5778</v>
      </c>
      <c r="F223" s="216">
        <v>39877</v>
      </c>
      <c r="G223" s="214" t="s">
        <v>5605</v>
      </c>
      <c r="H223" s="214" t="s">
        <v>1948</v>
      </c>
      <c r="I223" s="214" t="s">
        <v>4423</v>
      </c>
      <c r="J223" s="214" t="s">
        <v>1949</v>
      </c>
      <c r="K223" s="214" t="s">
        <v>1950</v>
      </c>
      <c r="L223" s="216">
        <v>39877</v>
      </c>
      <c r="M223" s="217">
        <v>832.13</v>
      </c>
      <c r="N223" s="217">
        <v>1040.1600000000001</v>
      </c>
    </row>
    <row r="224" spans="1:14" ht="13.5" thickBot="1">
      <c r="A224" s="214" t="s">
        <v>5583</v>
      </c>
      <c r="B224" s="214" t="s">
        <v>5584</v>
      </c>
      <c r="C224" s="214" t="s">
        <v>6211</v>
      </c>
      <c r="D224" s="214" t="s">
        <v>6212</v>
      </c>
      <c r="E224" s="214" t="s">
        <v>5778</v>
      </c>
      <c r="F224" s="216">
        <v>39877</v>
      </c>
      <c r="G224" s="214" t="s">
        <v>5605</v>
      </c>
      <c r="H224" s="214" t="s">
        <v>1951</v>
      </c>
      <c r="I224" s="214" t="s">
        <v>4423</v>
      </c>
      <c r="J224" s="214" t="s">
        <v>1952</v>
      </c>
      <c r="K224" s="214" t="s">
        <v>1953</v>
      </c>
      <c r="L224" s="216">
        <v>39877</v>
      </c>
      <c r="M224" s="217">
        <v>9798.76</v>
      </c>
      <c r="N224" s="217">
        <v>12248.45</v>
      </c>
    </row>
    <row r="225" spans="1:14" ht="13.5" thickBot="1">
      <c r="A225" s="214" t="s">
        <v>5583</v>
      </c>
      <c r="B225" s="214" t="s">
        <v>5584</v>
      </c>
      <c r="C225" s="214" t="s">
        <v>6211</v>
      </c>
      <c r="D225" s="214" t="s">
        <v>6212</v>
      </c>
      <c r="E225" s="214" t="s">
        <v>5778</v>
      </c>
      <c r="F225" s="216">
        <v>39884</v>
      </c>
      <c r="G225" s="214" t="s">
        <v>5605</v>
      </c>
      <c r="H225" s="214" t="s">
        <v>1954</v>
      </c>
      <c r="I225" s="214" t="s">
        <v>4506</v>
      </c>
      <c r="J225" s="214" t="s">
        <v>1955</v>
      </c>
      <c r="K225" s="214" t="s">
        <v>1956</v>
      </c>
      <c r="L225" s="216">
        <v>39884</v>
      </c>
      <c r="M225" s="217">
        <v>15312.43</v>
      </c>
      <c r="N225" s="217">
        <v>19140.54</v>
      </c>
    </row>
    <row r="226" spans="1:14" ht="13.5" thickBot="1">
      <c r="A226" s="214" t="s">
        <v>5583</v>
      </c>
      <c r="B226" s="214" t="s">
        <v>5584</v>
      </c>
      <c r="C226" s="214" t="s">
        <v>6211</v>
      </c>
      <c r="D226" s="214" t="s">
        <v>6212</v>
      </c>
      <c r="E226" s="214" t="s">
        <v>5778</v>
      </c>
      <c r="F226" s="216">
        <v>39903</v>
      </c>
      <c r="G226" s="214" t="s">
        <v>5605</v>
      </c>
      <c r="H226" s="214" t="s">
        <v>1957</v>
      </c>
      <c r="I226" s="214" t="s">
        <v>1958</v>
      </c>
      <c r="J226" s="214" t="s">
        <v>1959</v>
      </c>
      <c r="K226" s="214" t="s">
        <v>1960</v>
      </c>
      <c r="L226" s="216">
        <v>39902</v>
      </c>
      <c r="M226" s="217">
        <v>257.58</v>
      </c>
      <c r="N226" s="217">
        <v>321.98</v>
      </c>
    </row>
    <row r="227" spans="1:14" ht="13.5" thickBot="1">
      <c r="A227" s="214" t="s">
        <v>5583</v>
      </c>
      <c r="B227" s="214" t="s">
        <v>5584</v>
      </c>
      <c r="C227" s="214" t="s">
        <v>6211</v>
      </c>
      <c r="D227" s="214" t="s">
        <v>6212</v>
      </c>
      <c r="E227" s="214" t="s">
        <v>5778</v>
      </c>
      <c r="F227" s="216">
        <v>39905</v>
      </c>
      <c r="G227" s="214" t="s">
        <v>5605</v>
      </c>
      <c r="H227" s="214" t="s">
        <v>1961</v>
      </c>
      <c r="I227" s="214" t="s">
        <v>4423</v>
      </c>
      <c r="J227" s="214" t="s">
        <v>1962</v>
      </c>
      <c r="K227" s="214" t="s">
        <v>1963</v>
      </c>
      <c r="L227" s="216">
        <v>39902</v>
      </c>
      <c r="M227" s="217">
        <v>8619.7900000000009</v>
      </c>
      <c r="N227" s="217">
        <v>10774.74</v>
      </c>
    </row>
    <row r="228" spans="1:14" ht="13.5" thickBot="1">
      <c r="A228" s="214" t="s">
        <v>5583</v>
      </c>
      <c r="B228" s="214" t="s">
        <v>5584</v>
      </c>
      <c r="C228" s="214" t="s">
        <v>6211</v>
      </c>
      <c r="D228" s="214" t="s">
        <v>6212</v>
      </c>
      <c r="E228" s="214" t="s">
        <v>5778</v>
      </c>
      <c r="F228" s="216">
        <v>39905</v>
      </c>
      <c r="G228" s="214" t="s">
        <v>5605</v>
      </c>
      <c r="H228" s="214" t="s">
        <v>1964</v>
      </c>
      <c r="I228" s="214" t="s">
        <v>4423</v>
      </c>
      <c r="J228" s="214" t="s">
        <v>1965</v>
      </c>
      <c r="K228" s="214" t="s">
        <v>1966</v>
      </c>
      <c r="L228" s="216">
        <v>39902</v>
      </c>
      <c r="M228" s="217">
        <v>1726.79</v>
      </c>
      <c r="N228" s="217">
        <v>2158.4899999999998</v>
      </c>
    </row>
    <row r="229" spans="1:14" ht="13.5" thickBot="1">
      <c r="A229" s="214" t="s">
        <v>5583</v>
      </c>
      <c r="B229" s="214" t="s">
        <v>5584</v>
      </c>
      <c r="C229" s="214" t="s">
        <v>6211</v>
      </c>
      <c r="D229" s="214" t="s">
        <v>6212</v>
      </c>
      <c r="E229" s="214" t="s">
        <v>5778</v>
      </c>
      <c r="F229" s="216">
        <v>39905</v>
      </c>
      <c r="G229" s="214" t="s">
        <v>5605</v>
      </c>
      <c r="H229" s="214" t="s">
        <v>1967</v>
      </c>
      <c r="I229" s="214" t="s">
        <v>4423</v>
      </c>
      <c r="J229" s="214" t="s">
        <v>1968</v>
      </c>
      <c r="K229" s="214" t="s">
        <v>1969</v>
      </c>
      <c r="L229" s="216">
        <v>39902</v>
      </c>
      <c r="M229" s="217">
        <v>1637.47</v>
      </c>
      <c r="N229" s="217">
        <v>2046.84</v>
      </c>
    </row>
    <row r="230" spans="1:14" ht="13.5" thickBot="1">
      <c r="A230" s="214" t="s">
        <v>5583</v>
      </c>
      <c r="B230" s="214" t="s">
        <v>5584</v>
      </c>
      <c r="C230" s="214" t="s">
        <v>6211</v>
      </c>
      <c r="D230" s="214" t="s">
        <v>6212</v>
      </c>
      <c r="E230" s="214" t="s">
        <v>5778</v>
      </c>
      <c r="F230" s="216">
        <v>39931</v>
      </c>
      <c r="G230" s="214" t="s">
        <v>5605</v>
      </c>
      <c r="H230" s="214" t="s">
        <v>1970</v>
      </c>
      <c r="I230" s="214" t="s">
        <v>4506</v>
      </c>
      <c r="J230" s="214" t="s">
        <v>1971</v>
      </c>
      <c r="K230" s="214" t="s">
        <v>1972</v>
      </c>
      <c r="L230" s="216">
        <v>39931</v>
      </c>
      <c r="M230" s="217">
        <v>16569.18</v>
      </c>
      <c r="N230" s="217">
        <v>20711.48</v>
      </c>
    </row>
    <row r="231" spans="1:14" ht="13.5" thickBot="1">
      <c r="A231" s="214" t="s">
        <v>5583</v>
      </c>
      <c r="B231" s="214" t="s">
        <v>5584</v>
      </c>
      <c r="C231" s="214" t="s">
        <v>6211</v>
      </c>
      <c r="D231" s="214" t="s">
        <v>6212</v>
      </c>
      <c r="E231" s="214" t="s">
        <v>5778</v>
      </c>
      <c r="F231" s="216">
        <v>39934</v>
      </c>
      <c r="G231" s="214" t="s">
        <v>5605</v>
      </c>
      <c r="H231" s="214" t="s">
        <v>1973</v>
      </c>
      <c r="I231" s="214" t="s">
        <v>4286</v>
      </c>
      <c r="J231" s="214" t="s">
        <v>1974</v>
      </c>
      <c r="K231" s="214" t="s">
        <v>1975</v>
      </c>
      <c r="L231" s="216">
        <v>39933</v>
      </c>
      <c r="M231" s="217">
        <v>90.36</v>
      </c>
      <c r="N231" s="217">
        <v>112.95</v>
      </c>
    </row>
    <row r="232" spans="1:14" ht="13.5" thickBot="1">
      <c r="A232" s="214" t="s">
        <v>5583</v>
      </c>
      <c r="B232" s="214" t="s">
        <v>5584</v>
      </c>
      <c r="C232" s="214" t="s">
        <v>6211</v>
      </c>
      <c r="D232" s="214" t="s">
        <v>6212</v>
      </c>
      <c r="E232" s="214" t="s">
        <v>5778</v>
      </c>
      <c r="F232" s="216">
        <v>39944</v>
      </c>
      <c r="G232" s="214" t="s">
        <v>5605</v>
      </c>
      <c r="H232" s="214" t="s">
        <v>1976</v>
      </c>
      <c r="I232" s="214" t="s">
        <v>4423</v>
      </c>
      <c r="J232" s="214" t="s">
        <v>1977</v>
      </c>
      <c r="K232" s="214" t="s">
        <v>1978</v>
      </c>
      <c r="L232" s="216">
        <v>39934</v>
      </c>
      <c r="M232" s="217">
        <v>8657.27</v>
      </c>
      <c r="N232" s="217">
        <v>10821.59</v>
      </c>
    </row>
    <row r="233" spans="1:14" ht="13.5" thickBot="1">
      <c r="A233" s="214" t="s">
        <v>5583</v>
      </c>
      <c r="B233" s="214" t="s">
        <v>5584</v>
      </c>
      <c r="C233" s="214" t="s">
        <v>6211</v>
      </c>
      <c r="D233" s="214" t="s">
        <v>6212</v>
      </c>
      <c r="E233" s="214" t="s">
        <v>5778</v>
      </c>
      <c r="F233" s="216">
        <v>39944</v>
      </c>
      <c r="G233" s="214" t="s">
        <v>5605</v>
      </c>
      <c r="H233" s="214" t="s">
        <v>1979</v>
      </c>
      <c r="I233" s="214" t="s">
        <v>4423</v>
      </c>
      <c r="J233" s="214" t="s">
        <v>1980</v>
      </c>
      <c r="K233" s="214" t="s">
        <v>1981</v>
      </c>
      <c r="L233" s="216">
        <v>39934</v>
      </c>
      <c r="M233" s="217">
        <v>2197.23</v>
      </c>
      <c r="N233" s="217">
        <v>2746.54</v>
      </c>
    </row>
    <row r="234" spans="1:14" ht="13.5" thickBot="1">
      <c r="A234" s="214" t="s">
        <v>5583</v>
      </c>
      <c r="B234" s="214" t="s">
        <v>5584</v>
      </c>
      <c r="C234" s="214" t="s">
        <v>6211</v>
      </c>
      <c r="D234" s="214" t="s">
        <v>6212</v>
      </c>
      <c r="E234" s="214" t="s">
        <v>5778</v>
      </c>
      <c r="F234" s="216">
        <v>39944</v>
      </c>
      <c r="G234" s="214" t="s">
        <v>5605</v>
      </c>
      <c r="H234" s="214" t="s">
        <v>1982</v>
      </c>
      <c r="I234" s="214" t="s">
        <v>4423</v>
      </c>
      <c r="J234" s="214" t="s">
        <v>1983</v>
      </c>
      <c r="K234" s="214" t="s">
        <v>1984</v>
      </c>
      <c r="L234" s="216">
        <v>39934</v>
      </c>
      <c r="M234" s="217">
        <v>1350.67</v>
      </c>
      <c r="N234" s="217">
        <v>1688.34</v>
      </c>
    </row>
    <row r="235" spans="1:14" ht="13.5" thickBot="1">
      <c r="A235" s="214" t="s">
        <v>5583</v>
      </c>
      <c r="B235" s="214" t="s">
        <v>5584</v>
      </c>
      <c r="C235" s="214" t="s">
        <v>6211</v>
      </c>
      <c r="D235" s="214" t="s">
        <v>6212</v>
      </c>
      <c r="E235" s="214" t="s">
        <v>5778</v>
      </c>
      <c r="F235" s="216">
        <v>39958</v>
      </c>
      <c r="G235" s="214" t="s">
        <v>5605</v>
      </c>
      <c r="H235" s="214" t="s">
        <v>1985</v>
      </c>
      <c r="I235" s="214" t="s">
        <v>4118</v>
      </c>
      <c r="J235" s="214" t="s">
        <v>1986</v>
      </c>
      <c r="K235" s="214" t="s">
        <v>1987</v>
      </c>
      <c r="L235" s="216">
        <v>39958</v>
      </c>
      <c r="M235" s="217">
        <v>210.42</v>
      </c>
      <c r="N235" s="217">
        <v>263.02999999999997</v>
      </c>
    </row>
    <row r="236" spans="1:14" ht="13.5" thickBot="1">
      <c r="A236" s="214" t="s">
        <v>5583</v>
      </c>
      <c r="B236" s="214" t="s">
        <v>5584</v>
      </c>
      <c r="C236" s="214" t="s">
        <v>6211</v>
      </c>
      <c r="D236" s="214" t="s">
        <v>6212</v>
      </c>
      <c r="E236" s="214" t="s">
        <v>5778</v>
      </c>
      <c r="F236" s="216">
        <v>39961</v>
      </c>
      <c r="G236" s="214" t="s">
        <v>5605</v>
      </c>
      <c r="H236" s="214" t="s">
        <v>1988</v>
      </c>
      <c r="I236" s="214" t="s">
        <v>4506</v>
      </c>
      <c r="J236" s="214" t="s">
        <v>1989</v>
      </c>
      <c r="K236" s="214" t="s">
        <v>1990</v>
      </c>
      <c r="L236" s="216">
        <v>39934</v>
      </c>
      <c r="M236" s="217">
        <v>15976.53</v>
      </c>
      <c r="N236" s="217">
        <v>19970.66</v>
      </c>
    </row>
    <row r="237" spans="1:14" ht="13.5" thickBot="1">
      <c r="A237" s="214" t="s">
        <v>5583</v>
      </c>
      <c r="B237" s="214" t="s">
        <v>5584</v>
      </c>
      <c r="C237" s="214" t="s">
        <v>6211</v>
      </c>
      <c r="D237" s="214" t="s">
        <v>6212</v>
      </c>
      <c r="E237" s="214" t="s">
        <v>5778</v>
      </c>
      <c r="F237" s="216">
        <v>39969</v>
      </c>
      <c r="G237" s="214" t="s">
        <v>5605</v>
      </c>
      <c r="H237" s="214" t="s">
        <v>1991</v>
      </c>
      <c r="I237" s="214" t="s">
        <v>4423</v>
      </c>
      <c r="J237" s="214" t="s">
        <v>1992</v>
      </c>
      <c r="K237" s="214" t="s">
        <v>1993</v>
      </c>
      <c r="L237" s="216">
        <v>39958</v>
      </c>
      <c r="M237" s="217">
        <v>1581.49</v>
      </c>
      <c r="N237" s="217">
        <v>1976.86</v>
      </c>
    </row>
    <row r="238" spans="1:14" ht="13.5" thickBot="1">
      <c r="A238" s="214" t="s">
        <v>5583</v>
      </c>
      <c r="B238" s="214" t="s">
        <v>5584</v>
      </c>
      <c r="C238" s="214" t="s">
        <v>6211</v>
      </c>
      <c r="D238" s="214" t="s">
        <v>6212</v>
      </c>
      <c r="E238" s="214" t="s">
        <v>5778</v>
      </c>
      <c r="F238" s="216">
        <v>39969</v>
      </c>
      <c r="G238" s="214" t="s">
        <v>5605</v>
      </c>
      <c r="H238" s="214" t="s">
        <v>1994</v>
      </c>
      <c r="I238" s="214" t="s">
        <v>4423</v>
      </c>
      <c r="J238" s="214" t="s">
        <v>1995</v>
      </c>
      <c r="K238" s="214" t="s">
        <v>1996</v>
      </c>
      <c r="L238" s="216">
        <v>39958</v>
      </c>
      <c r="M238" s="217">
        <v>8829.48</v>
      </c>
      <c r="N238" s="217">
        <v>11036.85</v>
      </c>
    </row>
    <row r="239" spans="1:14" ht="13.5" thickBot="1">
      <c r="A239" s="214" t="s">
        <v>5583</v>
      </c>
      <c r="B239" s="214" t="s">
        <v>5584</v>
      </c>
      <c r="C239" s="214" t="s">
        <v>6211</v>
      </c>
      <c r="D239" s="214" t="s">
        <v>6212</v>
      </c>
      <c r="E239" s="214" t="s">
        <v>5778</v>
      </c>
      <c r="F239" s="216">
        <v>39993</v>
      </c>
      <c r="G239" s="214" t="s">
        <v>5605</v>
      </c>
      <c r="H239" s="214" t="s">
        <v>1997</v>
      </c>
      <c r="I239" s="214" t="s">
        <v>1998</v>
      </c>
      <c r="J239" s="214" t="s">
        <v>1999</v>
      </c>
      <c r="K239" s="214" t="s">
        <v>2000</v>
      </c>
      <c r="L239" s="216">
        <v>39993</v>
      </c>
      <c r="M239" s="217">
        <v>602.08000000000004</v>
      </c>
      <c r="N239" s="217">
        <v>752.6</v>
      </c>
    </row>
    <row r="240" spans="1:14" ht="13.5" thickBot="1">
      <c r="A240" s="214" t="s">
        <v>5583</v>
      </c>
      <c r="B240" s="214" t="s">
        <v>5584</v>
      </c>
      <c r="C240" s="214" t="s">
        <v>6211</v>
      </c>
      <c r="D240" s="214" t="s">
        <v>6212</v>
      </c>
      <c r="E240" s="214" t="s">
        <v>5778</v>
      </c>
      <c r="F240" s="216">
        <v>39994</v>
      </c>
      <c r="G240" s="214" t="s">
        <v>5605</v>
      </c>
      <c r="H240" s="214" t="s">
        <v>2001</v>
      </c>
      <c r="I240" s="214" t="s">
        <v>4506</v>
      </c>
      <c r="J240" s="214" t="s">
        <v>2002</v>
      </c>
      <c r="K240" s="214" t="s">
        <v>2003</v>
      </c>
      <c r="L240" s="216">
        <v>39994</v>
      </c>
      <c r="M240" s="217">
        <v>16506.57</v>
      </c>
      <c r="N240" s="217">
        <v>20633.21</v>
      </c>
    </row>
    <row r="241" spans="1:14" ht="13.5" thickBot="1">
      <c r="A241" s="214" t="s">
        <v>5583</v>
      </c>
      <c r="B241" s="214" t="s">
        <v>5584</v>
      </c>
      <c r="C241" s="214" t="s">
        <v>6211</v>
      </c>
      <c r="D241" s="214" t="s">
        <v>6212</v>
      </c>
      <c r="E241" s="214" t="s">
        <v>5778</v>
      </c>
      <c r="F241" s="216">
        <v>40004</v>
      </c>
      <c r="G241" s="214" t="s">
        <v>5605</v>
      </c>
      <c r="H241" s="214" t="s">
        <v>2004</v>
      </c>
      <c r="I241" s="214" t="s">
        <v>4506</v>
      </c>
      <c r="J241" s="214" t="s">
        <v>2005</v>
      </c>
      <c r="K241" s="214" t="s">
        <v>2006</v>
      </c>
      <c r="L241" s="216">
        <v>40004</v>
      </c>
      <c r="M241" s="217">
        <v>18975.900000000001</v>
      </c>
      <c r="N241" s="217">
        <v>23719.88</v>
      </c>
    </row>
    <row r="242" spans="1:14" ht="13.5" thickBot="1">
      <c r="A242" s="214" t="s">
        <v>5583</v>
      </c>
      <c r="B242" s="214" t="s">
        <v>5584</v>
      </c>
      <c r="C242" s="214" t="s">
        <v>6211</v>
      </c>
      <c r="D242" s="214" t="s">
        <v>6212</v>
      </c>
      <c r="E242" s="214" t="s">
        <v>5778</v>
      </c>
      <c r="F242" s="216">
        <v>40007</v>
      </c>
      <c r="G242" s="214" t="s">
        <v>5605</v>
      </c>
      <c r="H242" s="214" t="s">
        <v>2007</v>
      </c>
      <c r="I242" s="214" t="s">
        <v>4423</v>
      </c>
      <c r="J242" s="214" t="s">
        <v>2008</v>
      </c>
      <c r="K242" s="214" t="s">
        <v>2009</v>
      </c>
      <c r="L242" s="216">
        <v>40007</v>
      </c>
      <c r="M242" s="217">
        <v>9304.75</v>
      </c>
      <c r="N242" s="217">
        <v>11630.94</v>
      </c>
    </row>
    <row r="243" spans="1:14" ht="13.5" thickBot="1">
      <c r="A243" s="214" t="s">
        <v>5583</v>
      </c>
      <c r="B243" s="214" t="s">
        <v>5584</v>
      </c>
      <c r="C243" s="214" t="s">
        <v>6211</v>
      </c>
      <c r="D243" s="214" t="s">
        <v>6212</v>
      </c>
      <c r="E243" s="214" t="s">
        <v>5778</v>
      </c>
      <c r="F243" s="216">
        <v>40007</v>
      </c>
      <c r="G243" s="214" t="s">
        <v>5605</v>
      </c>
      <c r="H243" s="214" t="s">
        <v>2010</v>
      </c>
      <c r="I243" s="214" t="s">
        <v>4423</v>
      </c>
      <c r="J243" s="214" t="s">
        <v>2011</v>
      </c>
      <c r="K243" s="214" t="s">
        <v>2012</v>
      </c>
      <c r="L243" s="216">
        <v>40007</v>
      </c>
      <c r="M243" s="217">
        <v>2430.11</v>
      </c>
      <c r="N243" s="217">
        <v>3037.64</v>
      </c>
    </row>
    <row r="244" spans="1:14" ht="13.5" thickBot="1">
      <c r="A244" s="214" t="s">
        <v>5583</v>
      </c>
      <c r="B244" s="214" t="s">
        <v>5584</v>
      </c>
      <c r="C244" s="214" t="s">
        <v>6211</v>
      </c>
      <c r="D244" s="214" t="s">
        <v>6212</v>
      </c>
      <c r="E244" s="214" t="s">
        <v>5778</v>
      </c>
      <c r="F244" s="216">
        <v>40046</v>
      </c>
      <c r="G244" s="214" t="s">
        <v>5605</v>
      </c>
      <c r="H244" s="214" t="s">
        <v>2013</v>
      </c>
      <c r="I244" s="214" t="s">
        <v>2014</v>
      </c>
      <c r="J244" s="214" t="s">
        <v>2015</v>
      </c>
      <c r="K244" s="214" t="s">
        <v>2016</v>
      </c>
      <c r="L244" s="216">
        <v>40046</v>
      </c>
      <c r="M244" s="217">
        <v>284.3</v>
      </c>
      <c r="N244" s="217">
        <v>355.38</v>
      </c>
    </row>
    <row r="245" spans="1:14" ht="13.5" thickBot="1">
      <c r="A245" s="214" t="s">
        <v>5583</v>
      </c>
      <c r="B245" s="214" t="s">
        <v>5584</v>
      </c>
      <c r="C245" s="214" t="s">
        <v>6211</v>
      </c>
      <c r="D245" s="214" t="s">
        <v>6212</v>
      </c>
      <c r="E245" s="214" t="s">
        <v>5778</v>
      </c>
      <c r="F245" s="216">
        <v>40051</v>
      </c>
      <c r="G245" s="214" t="s">
        <v>5605</v>
      </c>
      <c r="H245" s="214" t="s">
        <v>2017</v>
      </c>
      <c r="I245" s="214" t="s">
        <v>2018</v>
      </c>
      <c r="J245" s="214" t="s">
        <v>2019</v>
      </c>
      <c r="K245" s="214" t="s">
        <v>2020</v>
      </c>
      <c r="L245" s="216">
        <v>40051</v>
      </c>
      <c r="M245" s="217">
        <v>297.32</v>
      </c>
      <c r="N245" s="217">
        <v>371.65</v>
      </c>
    </row>
    <row r="246" spans="1:14" ht="13.5" thickBot="1">
      <c r="A246" s="214" t="s">
        <v>5583</v>
      </c>
      <c r="B246" s="214" t="s">
        <v>5584</v>
      </c>
      <c r="C246" s="214" t="s">
        <v>6211</v>
      </c>
      <c r="D246" s="214" t="s">
        <v>6212</v>
      </c>
      <c r="E246" s="214" t="s">
        <v>5778</v>
      </c>
      <c r="F246" s="216">
        <v>40063</v>
      </c>
      <c r="G246" s="214" t="s">
        <v>5605</v>
      </c>
      <c r="H246" s="214" t="s">
        <v>2021</v>
      </c>
      <c r="I246" s="214" t="s">
        <v>4423</v>
      </c>
      <c r="J246" s="214" t="s">
        <v>2022</v>
      </c>
      <c r="K246" s="214" t="s">
        <v>2023</v>
      </c>
      <c r="L246" s="216">
        <v>40063</v>
      </c>
      <c r="M246" s="217">
        <v>7301.4</v>
      </c>
      <c r="N246" s="217">
        <v>9126.75</v>
      </c>
    </row>
    <row r="247" spans="1:14" ht="13.5" thickBot="1">
      <c r="A247" s="214" t="s">
        <v>5583</v>
      </c>
      <c r="B247" s="214" t="s">
        <v>5584</v>
      </c>
      <c r="C247" s="214" t="s">
        <v>6211</v>
      </c>
      <c r="D247" s="214" t="s">
        <v>6212</v>
      </c>
      <c r="E247" s="214" t="s">
        <v>5778</v>
      </c>
      <c r="F247" s="216">
        <v>40063</v>
      </c>
      <c r="G247" s="214" t="s">
        <v>5605</v>
      </c>
      <c r="H247" s="214" t="s">
        <v>2024</v>
      </c>
      <c r="I247" s="214" t="s">
        <v>4423</v>
      </c>
      <c r="J247" s="214" t="s">
        <v>2025</v>
      </c>
      <c r="K247" s="214" t="s">
        <v>2026</v>
      </c>
      <c r="L247" s="216">
        <v>40063</v>
      </c>
      <c r="M247" s="217">
        <v>2471.37</v>
      </c>
      <c r="N247" s="217">
        <v>3089.21</v>
      </c>
    </row>
    <row r="248" spans="1:14" ht="13.5" thickBot="1">
      <c r="A248" s="214" t="s">
        <v>5583</v>
      </c>
      <c r="B248" s="214" t="s">
        <v>5584</v>
      </c>
      <c r="C248" s="214" t="s">
        <v>6211</v>
      </c>
      <c r="D248" s="214" t="s">
        <v>6212</v>
      </c>
      <c r="E248" s="214" t="s">
        <v>5778</v>
      </c>
      <c r="F248" s="216">
        <v>40063</v>
      </c>
      <c r="G248" s="214" t="s">
        <v>5605</v>
      </c>
      <c r="H248" s="214" t="s">
        <v>2027</v>
      </c>
      <c r="I248" s="214" t="s">
        <v>4506</v>
      </c>
      <c r="J248" s="214" t="s">
        <v>2028</v>
      </c>
      <c r="K248" s="214" t="s">
        <v>2029</v>
      </c>
      <c r="L248" s="216">
        <v>40063</v>
      </c>
      <c r="M248" s="217">
        <v>17701.96</v>
      </c>
      <c r="N248" s="217">
        <v>22127.45</v>
      </c>
    </row>
    <row r="249" spans="1:14" ht="13.5" thickBot="1">
      <c r="A249" s="214" t="s">
        <v>5583</v>
      </c>
      <c r="B249" s="214" t="s">
        <v>5584</v>
      </c>
      <c r="C249" s="214" t="s">
        <v>6211</v>
      </c>
      <c r="D249" s="214" t="s">
        <v>6212</v>
      </c>
      <c r="E249" s="214" t="s">
        <v>5778</v>
      </c>
      <c r="F249" s="216">
        <v>40063</v>
      </c>
      <c r="G249" s="214" t="s">
        <v>5605</v>
      </c>
      <c r="H249" s="214" t="s">
        <v>2030</v>
      </c>
      <c r="I249" s="214" t="s">
        <v>4423</v>
      </c>
      <c r="J249" s="214" t="s">
        <v>2031</v>
      </c>
      <c r="K249" s="214" t="s">
        <v>2032</v>
      </c>
      <c r="L249" s="216">
        <v>40063</v>
      </c>
      <c r="M249" s="217">
        <v>7429.63</v>
      </c>
      <c r="N249" s="217">
        <v>9287.0400000000009</v>
      </c>
    </row>
    <row r="250" spans="1:14" ht="13.5" thickBot="1">
      <c r="A250" s="214" t="s">
        <v>5583</v>
      </c>
      <c r="B250" s="214" t="s">
        <v>5584</v>
      </c>
      <c r="C250" s="214" t="s">
        <v>6211</v>
      </c>
      <c r="D250" s="214" t="s">
        <v>6212</v>
      </c>
      <c r="E250" s="214" t="s">
        <v>5778</v>
      </c>
      <c r="F250" s="216">
        <v>40063</v>
      </c>
      <c r="G250" s="214" t="s">
        <v>5605</v>
      </c>
      <c r="H250" s="214" t="s">
        <v>2033</v>
      </c>
      <c r="I250" s="214" t="s">
        <v>4506</v>
      </c>
      <c r="J250" s="214" t="s">
        <v>2034</v>
      </c>
      <c r="K250" s="214" t="s">
        <v>2035</v>
      </c>
      <c r="L250" s="216">
        <v>40063</v>
      </c>
      <c r="M250" s="217">
        <v>16324.38</v>
      </c>
      <c r="N250" s="217">
        <v>20405.48</v>
      </c>
    </row>
    <row r="251" spans="1:14" ht="13.5" thickBot="1">
      <c r="A251" s="214" t="s">
        <v>5583</v>
      </c>
      <c r="B251" s="214" t="s">
        <v>5584</v>
      </c>
      <c r="C251" s="214" t="s">
        <v>6211</v>
      </c>
      <c r="D251" s="214" t="s">
        <v>6212</v>
      </c>
      <c r="E251" s="214" t="s">
        <v>5778</v>
      </c>
      <c r="F251" s="216">
        <v>40063</v>
      </c>
      <c r="G251" s="214" t="s">
        <v>5605</v>
      </c>
      <c r="H251" s="214" t="s">
        <v>2036</v>
      </c>
      <c r="I251" s="214" t="s">
        <v>4423</v>
      </c>
      <c r="J251" s="214" t="s">
        <v>2037</v>
      </c>
      <c r="K251" s="214" t="s">
        <v>2038</v>
      </c>
      <c r="L251" s="216">
        <v>40063</v>
      </c>
      <c r="M251" s="217">
        <v>2284.52</v>
      </c>
      <c r="N251" s="217">
        <v>2855.65</v>
      </c>
    </row>
    <row r="252" spans="1:14" ht="13.5" thickBot="1">
      <c r="A252" s="214" t="s">
        <v>5583</v>
      </c>
      <c r="B252" s="214" t="s">
        <v>5584</v>
      </c>
      <c r="C252" s="214" t="s">
        <v>6211</v>
      </c>
      <c r="D252" s="214" t="s">
        <v>6212</v>
      </c>
      <c r="E252" s="214" t="s">
        <v>5778</v>
      </c>
      <c r="F252" s="216">
        <v>40085</v>
      </c>
      <c r="G252" s="214" t="s">
        <v>5605</v>
      </c>
      <c r="H252" s="214" t="s">
        <v>2039</v>
      </c>
      <c r="I252" s="214" t="s">
        <v>4310</v>
      </c>
      <c r="J252" s="214" t="s">
        <v>2040</v>
      </c>
      <c r="K252" s="214" t="s">
        <v>2041</v>
      </c>
      <c r="L252" s="216">
        <v>40085</v>
      </c>
      <c r="M252" s="217">
        <v>247.21</v>
      </c>
      <c r="N252" s="217">
        <v>309.01</v>
      </c>
    </row>
    <row r="253" spans="1:14" ht="13.5" thickBot="1">
      <c r="A253" s="214" t="s">
        <v>5583</v>
      </c>
      <c r="B253" s="214" t="s">
        <v>5584</v>
      </c>
      <c r="C253" s="214" t="s">
        <v>6211</v>
      </c>
      <c r="D253" s="214" t="s">
        <v>6212</v>
      </c>
      <c r="E253" s="214" t="s">
        <v>5778</v>
      </c>
      <c r="F253" s="216">
        <v>40087</v>
      </c>
      <c r="G253" s="214" t="s">
        <v>5605</v>
      </c>
      <c r="H253" s="214" t="s">
        <v>2042</v>
      </c>
      <c r="I253" s="214" t="s">
        <v>4506</v>
      </c>
      <c r="J253" s="214" t="s">
        <v>2043</v>
      </c>
      <c r="K253" s="214" t="s">
        <v>2044</v>
      </c>
      <c r="L253" s="216">
        <v>40087</v>
      </c>
      <c r="M253" s="217">
        <v>15214.31</v>
      </c>
      <c r="N253" s="217">
        <v>19017.89</v>
      </c>
    </row>
    <row r="254" spans="1:14" ht="13.5" thickBot="1">
      <c r="A254" s="214" t="s">
        <v>5583</v>
      </c>
      <c r="B254" s="214" t="s">
        <v>5584</v>
      </c>
      <c r="C254" s="214" t="s">
        <v>6211</v>
      </c>
      <c r="D254" s="214" t="s">
        <v>6212</v>
      </c>
      <c r="E254" s="214" t="s">
        <v>5778</v>
      </c>
      <c r="F254" s="216">
        <v>40087</v>
      </c>
      <c r="G254" s="214" t="s">
        <v>5605</v>
      </c>
      <c r="H254" s="214" t="s">
        <v>2045</v>
      </c>
      <c r="I254" s="214" t="s">
        <v>4423</v>
      </c>
      <c r="J254" s="214" t="s">
        <v>2046</v>
      </c>
      <c r="K254" s="214" t="s">
        <v>2047</v>
      </c>
      <c r="L254" s="216">
        <v>40087</v>
      </c>
      <c r="M254" s="217">
        <v>10064.98</v>
      </c>
      <c r="N254" s="217">
        <v>12581.23</v>
      </c>
    </row>
    <row r="255" spans="1:14" ht="13.5" thickBot="1">
      <c r="A255" s="214" t="s">
        <v>5583</v>
      </c>
      <c r="B255" s="214" t="s">
        <v>5584</v>
      </c>
      <c r="C255" s="214" t="s">
        <v>6211</v>
      </c>
      <c r="D255" s="214" t="s">
        <v>6212</v>
      </c>
      <c r="E255" s="214" t="s">
        <v>5778</v>
      </c>
      <c r="F255" s="216">
        <v>40087</v>
      </c>
      <c r="G255" s="214" t="s">
        <v>5605</v>
      </c>
      <c r="H255" s="214" t="s">
        <v>2048</v>
      </c>
      <c r="I255" s="214" t="s">
        <v>4423</v>
      </c>
      <c r="J255" s="214" t="s">
        <v>2049</v>
      </c>
      <c r="K255" s="214" t="s">
        <v>2050</v>
      </c>
      <c r="L255" s="216">
        <v>40087</v>
      </c>
      <c r="M255" s="217">
        <v>2756.39</v>
      </c>
      <c r="N255" s="217">
        <v>3445.49</v>
      </c>
    </row>
    <row r="256" spans="1:14" ht="13.5" thickBot="1">
      <c r="A256" s="214" t="s">
        <v>5583</v>
      </c>
      <c r="B256" s="214" t="s">
        <v>5584</v>
      </c>
      <c r="C256" s="214" t="s">
        <v>6211</v>
      </c>
      <c r="D256" s="214" t="s">
        <v>6212</v>
      </c>
      <c r="E256" s="214" t="s">
        <v>5778</v>
      </c>
      <c r="F256" s="216">
        <v>40122</v>
      </c>
      <c r="G256" s="214" t="s">
        <v>5605</v>
      </c>
      <c r="H256" s="214" t="s">
        <v>2051</v>
      </c>
      <c r="I256" s="214" t="s">
        <v>4423</v>
      </c>
      <c r="J256" s="214" t="s">
        <v>2052</v>
      </c>
      <c r="K256" s="214" t="s">
        <v>2053</v>
      </c>
      <c r="L256" s="216">
        <v>40122</v>
      </c>
      <c r="M256" s="217">
        <v>1869.32</v>
      </c>
      <c r="N256" s="217">
        <v>2336.65</v>
      </c>
    </row>
    <row r="257" spans="1:14" ht="13.5" thickBot="1">
      <c r="A257" s="214" t="s">
        <v>5583</v>
      </c>
      <c r="B257" s="214" t="s">
        <v>5584</v>
      </c>
      <c r="C257" s="214" t="s">
        <v>6211</v>
      </c>
      <c r="D257" s="214" t="s">
        <v>6212</v>
      </c>
      <c r="E257" s="214" t="s">
        <v>5778</v>
      </c>
      <c r="F257" s="216">
        <v>40122</v>
      </c>
      <c r="G257" s="214" t="s">
        <v>5605</v>
      </c>
      <c r="H257" s="214" t="s">
        <v>2054</v>
      </c>
      <c r="I257" s="214" t="s">
        <v>4423</v>
      </c>
      <c r="J257" s="214" t="s">
        <v>2055</v>
      </c>
      <c r="K257" s="214" t="s">
        <v>2056</v>
      </c>
      <c r="L257" s="216">
        <v>40122</v>
      </c>
      <c r="M257" s="217">
        <v>9095.2800000000007</v>
      </c>
      <c r="N257" s="217">
        <v>11369.1</v>
      </c>
    </row>
    <row r="258" spans="1:14" ht="13.5" thickBot="1">
      <c r="A258" s="214" t="s">
        <v>5583</v>
      </c>
      <c r="B258" s="214" t="s">
        <v>5584</v>
      </c>
      <c r="C258" s="214" t="s">
        <v>6211</v>
      </c>
      <c r="D258" s="214" t="s">
        <v>6212</v>
      </c>
      <c r="E258" s="214" t="s">
        <v>5778</v>
      </c>
      <c r="F258" s="216">
        <v>40129</v>
      </c>
      <c r="G258" s="214" t="s">
        <v>5605</v>
      </c>
      <c r="H258" s="214" t="s">
        <v>2057</v>
      </c>
      <c r="I258" s="214" t="s">
        <v>4506</v>
      </c>
      <c r="J258" s="214" t="s">
        <v>2058</v>
      </c>
      <c r="K258" s="214" t="s">
        <v>2059</v>
      </c>
      <c r="L258" s="216">
        <v>40129</v>
      </c>
      <c r="M258" s="217">
        <v>14746.27</v>
      </c>
      <c r="N258" s="217">
        <v>18432.84</v>
      </c>
    </row>
    <row r="259" spans="1:14" ht="13.5" thickBot="1">
      <c r="A259" s="214" t="s">
        <v>5583</v>
      </c>
      <c r="B259" s="214" t="s">
        <v>5584</v>
      </c>
      <c r="C259" s="214" t="s">
        <v>6211</v>
      </c>
      <c r="D259" s="214" t="s">
        <v>6212</v>
      </c>
      <c r="E259" s="214" t="s">
        <v>5778</v>
      </c>
      <c r="F259" s="216">
        <v>40140</v>
      </c>
      <c r="G259" s="214" t="s">
        <v>5605</v>
      </c>
      <c r="H259" s="214" t="s">
        <v>2060</v>
      </c>
      <c r="I259" s="214" t="s">
        <v>4423</v>
      </c>
      <c r="J259" s="214" t="s">
        <v>2061</v>
      </c>
      <c r="K259" s="214" t="s">
        <v>2062</v>
      </c>
      <c r="L259" s="216">
        <v>40140</v>
      </c>
      <c r="M259" s="217">
        <v>256.72000000000003</v>
      </c>
      <c r="N259" s="217">
        <v>320.89999999999998</v>
      </c>
    </row>
    <row r="260" spans="1:14" ht="13.5" thickBot="1">
      <c r="A260" s="214" t="s">
        <v>5583</v>
      </c>
      <c r="B260" s="214" t="s">
        <v>5584</v>
      </c>
      <c r="C260" s="214" t="s">
        <v>6211</v>
      </c>
      <c r="D260" s="214" t="s">
        <v>6212</v>
      </c>
      <c r="E260" s="214" t="s">
        <v>5778</v>
      </c>
      <c r="F260" s="216">
        <v>40144</v>
      </c>
      <c r="G260" s="214" t="s">
        <v>5605</v>
      </c>
      <c r="H260" s="214" t="s">
        <v>2063</v>
      </c>
      <c r="I260" s="214" t="s">
        <v>4206</v>
      </c>
      <c r="J260" s="214" t="s">
        <v>2064</v>
      </c>
      <c r="K260" s="214" t="s">
        <v>2065</v>
      </c>
      <c r="L260" s="216">
        <v>40144</v>
      </c>
      <c r="M260" s="217">
        <v>3206.61</v>
      </c>
      <c r="N260" s="217">
        <v>4008.26</v>
      </c>
    </row>
    <row r="261" spans="1:14" ht="13.5" thickBot="1">
      <c r="A261" s="214" t="s">
        <v>5583</v>
      </c>
      <c r="B261" s="214" t="s">
        <v>5584</v>
      </c>
      <c r="C261" s="214" t="s">
        <v>6211</v>
      </c>
      <c r="D261" s="214" t="s">
        <v>6212</v>
      </c>
      <c r="E261" s="214" t="s">
        <v>5778</v>
      </c>
      <c r="F261" s="216">
        <v>40147</v>
      </c>
      <c r="G261" s="214" t="s">
        <v>5605</v>
      </c>
      <c r="H261" s="214" t="s">
        <v>2066</v>
      </c>
      <c r="I261" s="214" t="s">
        <v>4199</v>
      </c>
      <c r="J261" s="214" t="s">
        <v>2067</v>
      </c>
      <c r="K261" s="214" t="s">
        <v>2068</v>
      </c>
      <c r="L261" s="216">
        <v>40147</v>
      </c>
      <c r="M261" s="217">
        <v>140.69999999999999</v>
      </c>
      <c r="N261" s="217">
        <v>175.88</v>
      </c>
    </row>
    <row r="262" spans="1:14" ht="13.5" thickBot="1">
      <c r="A262" s="214" t="s">
        <v>5583</v>
      </c>
      <c r="B262" s="214" t="s">
        <v>5584</v>
      </c>
      <c r="C262" s="214" t="s">
        <v>6211</v>
      </c>
      <c r="D262" s="214" t="s">
        <v>6212</v>
      </c>
      <c r="E262" s="214" t="s">
        <v>5778</v>
      </c>
      <c r="F262" s="216">
        <v>40148</v>
      </c>
      <c r="G262" s="214" t="s">
        <v>5605</v>
      </c>
      <c r="H262" s="214" t="s">
        <v>2069</v>
      </c>
      <c r="I262" s="214" t="s">
        <v>4199</v>
      </c>
      <c r="J262" s="214" t="s">
        <v>2070</v>
      </c>
      <c r="K262" s="214" t="s">
        <v>2071</v>
      </c>
      <c r="L262" s="216">
        <v>40148</v>
      </c>
      <c r="M262" s="217">
        <v>238.98</v>
      </c>
      <c r="N262" s="217">
        <v>298.73</v>
      </c>
    </row>
    <row r="263" spans="1:14" ht="13.5" thickBot="1">
      <c r="A263" s="214" t="s">
        <v>5583</v>
      </c>
      <c r="B263" s="214" t="s">
        <v>5584</v>
      </c>
      <c r="C263" s="214" t="s">
        <v>6211</v>
      </c>
      <c r="D263" s="214" t="s">
        <v>6212</v>
      </c>
      <c r="E263" s="214" t="s">
        <v>5778</v>
      </c>
      <c r="F263" s="216">
        <v>40158</v>
      </c>
      <c r="G263" s="214" t="s">
        <v>5605</v>
      </c>
      <c r="H263" s="214" t="s">
        <v>2072</v>
      </c>
      <c r="I263" s="214" t="s">
        <v>4206</v>
      </c>
      <c r="J263" s="214" t="s">
        <v>2073</v>
      </c>
      <c r="K263" s="214" t="s">
        <v>2074</v>
      </c>
      <c r="L263" s="216">
        <v>40158</v>
      </c>
      <c r="M263" s="217">
        <v>6402.97</v>
      </c>
      <c r="N263" s="217">
        <v>8003.71</v>
      </c>
    </row>
    <row r="264" spans="1:14" ht="13.5" thickBot="1">
      <c r="A264" s="214" t="s">
        <v>5583</v>
      </c>
      <c r="B264" s="214" t="s">
        <v>5584</v>
      </c>
      <c r="C264" s="214" t="s">
        <v>6211</v>
      </c>
      <c r="D264" s="214" t="s">
        <v>6212</v>
      </c>
      <c r="E264" s="214" t="s">
        <v>5778</v>
      </c>
      <c r="F264" s="216">
        <v>40158</v>
      </c>
      <c r="G264" s="214" t="s">
        <v>5605</v>
      </c>
      <c r="H264" s="214" t="s">
        <v>2075</v>
      </c>
      <c r="I264" s="214" t="s">
        <v>4206</v>
      </c>
      <c r="J264" s="214" t="s">
        <v>2076</v>
      </c>
      <c r="K264" s="214" t="s">
        <v>2077</v>
      </c>
      <c r="L264" s="216">
        <v>40158</v>
      </c>
      <c r="M264" s="217">
        <v>6755.48</v>
      </c>
      <c r="N264" s="217">
        <v>8444.35</v>
      </c>
    </row>
    <row r="265" spans="1:14" ht="13.5" thickBot="1">
      <c r="A265" s="214" t="s">
        <v>5583</v>
      </c>
      <c r="B265" s="214" t="s">
        <v>5584</v>
      </c>
      <c r="C265" s="214" t="s">
        <v>6211</v>
      </c>
      <c r="D265" s="214" t="s">
        <v>6212</v>
      </c>
      <c r="E265" s="214" t="s">
        <v>5778</v>
      </c>
      <c r="F265" s="216">
        <v>40158</v>
      </c>
      <c r="G265" s="214" t="s">
        <v>5605</v>
      </c>
      <c r="H265" s="214" t="s">
        <v>2078</v>
      </c>
      <c r="I265" s="214" t="s">
        <v>4206</v>
      </c>
      <c r="J265" s="214" t="s">
        <v>2079</v>
      </c>
      <c r="K265" s="214" t="s">
        <v>2080</v>
      </c>
      <c r="L265" s="216">
        <v>40158</v>
      </c>
      <c r="M265" s="217">
        <v>2173.0300000000002</v>
      </c>
      <c r="N265" s="217">
        <v>2716.29</v>
      </c>
    </row>
    <row r="266" spans="1:14" ht="13.5" thickBot="1">
      <c r="A266" s="214" t="s">
        <v>5583</v>
      </c>
      <c r="B266" s="214" t="s">
        <v>5584</v>
      </c>
      <c r="C266" s="214" t="s">
        <v>6211</v>
      </c>
      <c r="D266" s="214" t="s">
        <v>6212</v>
      </c>
      <c r="E266" s="214" t="s">
        <v>5778</v>
      </c>
      <c r="F266" s="216">
        <v>40164</v>
      </c>
      <c r="G266" s="214" t="s">
        <v>5605</v>
      </c>
      <c r="H266" s="214" t="s">
        <v>2081</v>
      </c>
      <c r="I266" s="214" t="s">
        <v>4506</v>
      </c>
      <c r="J266" s="214" t="s">
        <v>2082</v>
      </c>
      <c r="K266" s="214" t="s">
        <v>2083</v>
      </c>
      <c r="L266" s="216">
        <v>40164</v>
      </c>
      <c r="M266" s="217">
        <v>15982.76</v>
      </c>
      <c r="N266" s="217">
        <v>19978.45</v>
      </c>
    </row>
    <row r="267" spans="1:14" ht="13.5" thickBot="1">
      <c r="A267" s="214" t="s">
        <v>5583</v>
      </c>
      <c r="B267" s="214" t="s">
        <v>5584</v>
      </c>
      <c r="C267" s="214" t="s">
        <v>6211</v>
      </c>
      <c r="D267" s="214" t="s">
        <v>6212</v>
      </c>
      <c r="E267" s="214" t="s">
        <v>5778</v>
      </c>
      <c r="F267" s="216">
        <v>40191</v>
      </c>
      <c r="G267" s="214" t="s">
        <v>5605</v>
      </c>
      <c r="H267" s="214" t="s">
        <v>2084</v>
      </c>
      <c r="I267" s="214" t="s">
        <v>2085</v>
      </c>
      <c r="J267" s="214" t="s">
        <v>2086</v>
      </c>
      <c r="K267" s="214" t="s">
        <v>2087</v>
      </c>
      <c r="L267" s="216">
        <v>40178</v>
      </c>
      <c r="M267" s="217">
        <v>247.07</v>
      </c>
      <c r="N267" s="217">
        <v>308.83999999999997</v>
      </c>
    </row>
    <row r="268" spans="1:14" ht="13.5" thickBot="1">
      <c r="A268" s="214" t="s">
        <v>5583</v>
      </c>
      <c r="B268" s="214" t="s">
        <v>5584</v>
      </c>
      <c r="C268" s="214" t="s">
        <v>6211</v>
      </c>
      <c r="D268" s="214" t="s">
        <v>6212</v>
      </c>
      <c r="E268" s="214" t="s">
        <v>5778</v>
      </c>
      <c r="F268" s="216">
        <v>40196</v>
      </c>
      <c r="G268" s="214" t="s">
        <v>5605</v>
      </c>
      <c r="H268" s="214" t="s">
        <v>2088</v>
      </c>
      <c r="I268" s="214" t="s">
        <v>4423</v>
      </c>
      <c r="J268" s="214" t="s">
        <v>2089</v>
      </c>
      <c r="K268" s="214" t="s">
        <v>2090</v>
      </c>
      <c r="L268" s="216">
        <v>40178</v>
      </c>
      <c r="M268" s="217">
        <v>848.28</v>
      </c>
      <c r="N268" s="217">
        <v>1060.3499999999999</v>
      </c>
    </row>
    <row r="269" spans="1:14" ht="13.5" thickBot="1">
      <c r="A269" s="214" t="s">
        <v>5583</v>
      </c>
      <c r="B269" s="214" t="s">
        <v>5584</v>
      </c>
      <c r="C269" s="214" t="s">
        <v>6211</v>
      </c>
      <c r="D269" s="214" t="s">
        <v>6212</v>
      </c>
      <c r="E269" s="214" t="s">
        <v>5778</v>
      </c>
      <c r="F269" s="216">
        <v>40206</v>
      </c>
      <c r="G269" s="214" t="s">
        <v>5605</v>
      </c>
      <c r="H269" s="214" t="s">
        <v>2091</v>
      </c>
      <c r="I269" s="214" t="s">
        <v>4423</v>
      </c>
      <c r="J269" s="214" t="s">
        <v>2092</v>
      </c>
      <c r="K269" s="214" t="s">
        <v>2093</v>
      </c>
      <c r="L269" s="216">
        <v>40178</v>
      </c>
      <c r="M269" s="217">
        <v>7969.87</v>
      </c>
      <c r="N269" s="217">
        <v>9962.34</v>
      </c>
    </row>
    <row r="270" spans="1:14" ht="13.5" thickBot="1">
      <c r="A270" s="214" t="s">
        <v>5583</v>
      </c>
      <c r="B270" s="214" t="s">
        <v>5584</v>
      </c>
      <c r="C270" s="214" t="s">
        <v>6211</v>
      </c>
      <c r="D270" s="214" t="s">
        <v>6212</v>
      </c>
      <c r="E270" s="214" t="s">
        <v>5778</v>
      </c>
      <c r="F270" s="216">
        <v>40206</v>
      </c>
      <c r="G270" s="214" t="s">
        <v>5605</v>
      </c>
      <c r="H270" s="214" t="s">
        <v>2094</v>
      </c>
      <c r="I270" s="214" t="s">
        <v>4423</v>
      </c>
      <c r="J270" s="214" t="s">
        <v>2095</v>
      </c>
      <c r="K270" s="214" t="s">
        <v>2096</v>
      </c>
      <c r="L270" s="216">
        <v>40178</v>
      </c>
      <c r="M270" s="217">
        <v>1141.73</v>
      </c>
      <c r="N270" s="217">
        <v>1427.16</v>
      </c>
    </row>
    <row r="271" spans="1:14" ht="13.5" thickBot="1">
      <c r="A271" s="214" t="s">
        <v>5583</v>
      </c>
      <c r="B271" s="214" t="s">
        <v>5584</v>
      </c>
      <c r="C271" s="214" t="s">
        <v>6211</v>
      </c>
      <c r="D271" s="214" t="s">
        <v>6212</v>
      </c>
      <c r="E271" s="214" t="s">
        <v>5778</v>
      </c>
      <c r="F271" s="216">
        <v>40206</v>
      </c>
      <c r="G271" s="214" t="s">
        <v>5605</v>
      </c>
      <c r="H271" s="214" t="s">
        <v>2097</v>
      </c>
      <c r="I271" s="214" t="s">
        <v>4506</v>
      </c>
      <c r="J271" s="214" t="s">
        <v>2098</v>
      </c>
      <c r="K271" s="214" t="s">
        <v>2099</v>
      </c>
      <c r="L271" s="216">
        <v>40178</v>
      </c>
      <c r="M271" s="217">
        <v>14652.5</v>
      </c>
      <c r="N271" s="217">
        <v>18315.63</v>
      </c>
    </row>
    <row r="272" spans="1:14" ht="13.5" thickBot="1">
      <c r="A272" s="214" t="s">
        <v>5583</v>
      </c>
      <c r="B272" s="214" t="s">
        <v>5584</v>
      </c>
      <c r="C272" s="214" t="s">
        <v>6211</v>
      </c>
      <c r="D272" s="214" t="s">
        <v>6212</v>
      </c>
      <c r="E272" s="214" t="s">
        <v>5778</v>
      </c>
      <c r="F272" s="216">
        <v>40206</v>
      </c>
      <c r="G272" s="214" t="s">
        <v>5605</v>
      </c>
      <c r="H272" s="214" t="s">
        <v>2100</v>
      </c>
      <c r="I272" s="214" t="s">
        <v>4423</v>
      </c>
      <c r="J272" s="214" t="s">
        <v>2101</v>
      </c>
      <c r="K272" s="214" t="s">
        <v>2102</v>
      </c>
      <c r="L272" s="216">
        <v>40178</v>
      </c>
      <c r="M272" s="217">
        <v>5466.07</v>
      </c>
      <c r="N272" s="217">
        <v>6832.59</v>
      </c>
    </row>
    <row r="273" spans="1:14" ht="13.5" thickBot="1">
      <c r="A273" s="214" t="s">
        <v>5583</v>
      </c>
      <c r="B273" s="214" t="s">
        <v>5584</v>
      </c>
      <c r="C273" s="214" t="s">
        <v>6211</v>
      </c>
      <c r="D273" s="214" t="s">
        <v>6212</v>
      </c>
      <c r="E273" s="214" t="s">
        <v>2103</v>
      </c>
      <c r="F273" s="216">
        <v>40148</v>
      </c>
      <c r="G273" s="214" t="s">
        <v>5625</v>
      </c>
      <c r="H273" s="214" t="s">
        <v>2104</v>
      </c>
      <c r="I273" s="214" t="s">
        <v>2105</v>
      </c>
      <c r="J273" s="214" t="s">
        <v>5589</v>
      </c>
      <c r="K273" s="214" t="s">
        <v>2106</v>
      </c>
      <c r="L273" s="216">
        <v>40148</v>
      </c>
      <c r="M273" s="217">
        <v>40.03</v>
      </c>
      <c r="N273" s="217">
        <v>50.04</v>
      </c>
    </row>
    <row r="274" spans="1:14" ht="13.5" thickBot="1">
      <c r="A274" s="214" t="s">
        <v>5583</v>
      </c>
      <c r="B274" s="214" t="s">
        <v>5584</v>
      </c>
      <c r="C274" s="214" t="s">
        <v>6211</v>
      </c>
      <c r="D274" s="214" t="s">
        <v>6212</v>
      </c>
      <c r="E274" s="214" t="s">
        <v>2107</v>
      </c>
      <c r="F274" s="216">
        <v>40039</v>
      </c>
      <c r="G274" s="214" t="s">
        <v>5625</v>
      </c>
      <c r="H274" s="214" t="s">
        <v>2108</v>
      </c>
      <c r="I274" s="214" t="s">
        <v>4506</v>
      </c>
      <c r="J274" s="214" t="s">
        <v>5589</v>
      </c>
      <c r="K274" s="214" t="s">
        <v>2109</v>
      </c>
      <c r="L274" s="216">
        <v>40039</v>
      </c>
      <c r="M274" s="217">
        <v>40</v>
      </c>
      <c r="N274" s="217">
        <v>50</v>
      </c>
    </row>
    <row r="275" spans="1:14" ht="13.5" thickBot="1">
      <c r="A275" s="214" t="s">
        <v>5583</v>
      </c>
      <c r="B275" s="214" t="s">
        <v>5584</v>
      </c>
      <c r="C275" s="214" t="s">
        <v>6211</v>
      </c>
      <c r="D275" s="214" t="s">
        <v>6212</v>
      </c>
      <c r="E275" s="214" t="s">
        <v>2110</v>
      </c>
      <c r="F275" s="216">
        <v>40140</v>
      </c>
      <c r="G275" s="214" t="s">
        <v>5625</v>
      </c>
      <c r="H275" s="214" t="s">
        <v>2111</v>
      </c>
      <c r="I275" s="214" t="s">
        <v>2112</v>
      </c>
      <c r="J275" s="214" t="s">
        <v>5589</v>
      </c>
      <c r="K275" s="214" t="s">
        <v>2113</v>
      </c>
      <c r="L275" s="216">
        <v>40140</v>
      </c>
      <c r="M275" s="217">
        <v>80</v>
      </c>
      <c r="N275" s="217">
        <v>100</v>
      </c>
    </row>
    <row r="276" spans="1:14" ht="13.5" thickBot="1">
      <c r="A276" s="214" t="s">
        <v>5583</v>
      </c>
      <c r="B276" s="214" t="s">
        <v>5584</v>
      </c>
      <c r="C276" s="214" t="s">
        <v>6211</v>
      </c>
      <c r="D276" s="214" t="s">
        <v>6212</v>
      </c>
      <c r="E276" s="214" t="s">
        <v>4553</v>
      </c>
      <c r="F276" s="216">
        <v>39839</v>
      </c>
      <c r="G276" s="214" t="s">
        <v>5605</v>
      </c>
      <c r="H276" s="214" t="s">
        <v>2114</v>
      </c>
      <c r="I276" s="214" t="s">
        <v>2115</v>
      </c>
      <c r="J276" s="214" t="s">
        <v>2116</v>
      </c>
      <c r="K276" s="214" t="s">
        <v>2117</v>
      </c>
      <c r="L276" s="216">
        <v>39839</v>
      </c>
      <c r="M276" s="217">
        <v>812.15</v>
      </c>
      <c r="N276" s="217">
        <v>1015.19</v>
      </c>
    </row>
    <row r="277" spans="1:14" ht="13.5" thickBot="1">
      <c r="A277" s="214" t="s">
        <v>5583</v>
      </c>
      <c r="B277" s="214" t="s">
        <v>5584</v>
      </c>
      <c r="C277" s="214" t="s">
        <v>6211</v>
      </c>
      <c r="D277" s="214" t="s">
        <v>6212</v>
      </c>
      <c r="E277" s="214" t="s">
        <v>4553</v>
      </c>
      <c r="F277" s="216">
        <v>39841</v>
      </c>
      <c r="G277" s="214" t="s">
        <v>5605</v>
      </c>
      <c r="H277" s="214" t="s">
        <v>2118</v>
      </c>
      <c r="I277" s="214" t="s">
        <v>4658</v>
      </c>
      <c r="J277" s="214" t="s">
        <v>2119</v>
      </c>
      <c r="K277" s="214" t="s">
        <v>2120</v>
      </c>
      <c r="L277" s="216">
        <v>39841</v>
      </c>
      <c r="M277" s="217">
        <v>14342.13</v>
      </c>
      <c r="N277" s="217">
        <v>17927.66</v>
      </c>
    </row>
    <row r="278" spans="1:14" ht="13.5" thickBot="1">
      <c r="A278" s="214" t="s">
        <v>5583</v>
      </c>
      <c r="B278" s="214" t="s">
        <v>5584</v>
      </c>
      <c r="C278" s="214" t="s">
        <v>6211</v>
      </c>
      <c r="D278" s="214" t="s">
        <v>6212</v>
      </c>
      <c r="E278" s="214" t="s">
        <v>4553</v>
      </c>
      <c r="F278" s="216">
        <v>39842</v>
      </c>
      <c r="G278" s="214" t="s">
        <v>5605</v>
      </c>
      <c r="H278" s="214" t="s">
        <v>2121</v>
      </c>
      <c r="I278" s="214" t="s">
        <v>4261</v>
      </c>
      <c r="J278" s="214" t="s">
        <v>2122</v>
      </c>
      <c r="K278" s="214" t="s">
        <v>2123</v>
      </c>
      <c r="L278" s="216">
        <v>39842</v>
      </c>
      <c r="M278" s="217">
        <v>1887.48</v>
      </c>
      <c r="N278" s="217">
        <v>2359.35</v>
      </c>
    </row>
    <row r="279" spans="1:14" ht="13.5" thickBot="1">
      <c r="A279" s="214" t="s">
        <v>5583</v>
      </c>
      <c r="B279" s="214" t="s">
        <v>5584</v>
      </c>
      <c r="C279" s="214" t="s">
        <v>6211</v>
      </c>
      <c r="D279" s="214" t="s">
        <v>6212</v>
      </c>
      <c r="E279" s="214" t="s">
        <v>4553</v>
      </c>
      <c r="F279" s="216">
        <v>39842</v>
      </c>
      <c r="G279" s="214" t="s">
        <v>5605</v>
      </c>
      <c r="H279" s="214" t="s">
        <v>2124</v>
      </c>
      <c r="I279" s="214" t="s">
        <v>2125</v>
      </c>
      <c r="J279" s="214" t="s">
        <v>2126</v>
      </c>
      <c r="K279" s="214" t="s">
        <v>2127</v>
      </c>
      <c r="L279" s="216">
        <v>39842</v>
      </c>
      <c r="M279" s="217">
        <v>454.43</v>
      </c>
      <c r="N279" s="217">
        <v>568.04</v>
      </c>
    </row>
    <row r="280" spans="1:14" ht="13.5" thickBot="1">
      <c r="A280" s="214" t="s">
        <v>5583</v>
      </c>
      <c r="B280" s="214" t="s">
        <v>5584</v>
      </c>
      <c r="C280" s="214" t="s">
        <v>6211</v>
      </c>
      <c r="D280" s="214" t="s">
        <v>6212</v>
      </c>
      <c r="E280" s="214" t="s">
        <v>4553</v>
      </c>
      <c r="F280" s="216">
        <v>39869</v>
      </c>
      <c r="G280" s="214" t="s">
        <v>5605</v>
      </c>
      <c r="H280" s="214" t="s">
        <v>2128</v>
      </c>
      <c r="I280" s="214" t="s">
        <v>4261</v>
      </c>
      <c r="J280" s="214" t="s">
        <v>2129</v>
      </c>
      <c r="K280" s="214" t="s">
        <v>2130</v>
      </c>
      <c r="L280" s="216">
        <v>39869</v>
      </c>
      <c r="M280" s="217">
        <v>505.81</v>
      </c>
      <c r="N280" s="217">
        <v>632.26</v>
      </c>
    </row>
    <row r="281" spans="1:14" ht="13.5" thickBot="1">
      <c r="A281" s="214" t="s">
        <v>5583</v>
      </c>
      <c r="B281" s="214" t="s">
        <v>5584</v>
      </c>
      <c r="C281" s="214" t="s">
        <v>6211</v>
      </c>
      <c r="D281" s="214" t="s">
        <v>6212</v>
      </c>
      <c r="E281" s="214" t="s">
        <v>4553</v>
      </c>
      <c r="F281" s="216">
        <v>39877</v>
      </c>
      <c r="G281" s="214" t="s">
        <v>5605</v>
      </c>
      <c r="H281" s="214" t="s">
        <v>2131</v>
      </c>
      <c r="I281" s="214" t="s">
        <v>4658</v>
      </c>
      <c r="J281" s="214" t="s">
        <v>2132</v>
      </c>
      <c r="K281" s="214" t="s">
        <v>2133</v>
      </c>
      <c r="L281" s="216">
        <v>39877</v>
      </c>
      <c r="M281" s="217">
        <v>12117.57</v>
      </c>
      <c r="N281" s="217">
        <v>15146.96</v>
      </c>
    </row>
    <row r="282" spans="1:14" ht="13.5" thickBot="1">
      <c r="A282" s="214" t="s">
        <v>5583</v>
      </c>
      <c r="B282" s="214" t="s">
        <v>5584</v>
      </c>
      <c r="C282" s="214" t="s">
        <v>6211</v>
      </c>
      <c r="D282" s="214" t="s">
        <v>6212</v>
      </c>
      <c r="E282" s="214" t="s">
        <v>4553</v>
      </c>
      <c r="F282" s="216">
        <v>39877</v>
      </c>
      <c r="G282" s="214" t="s">
        <v>5605</v>
      </c>
      <c r="H282" s="214" t="s">
        <v>2134</v>
      </c>
      <c r="I282" s="214" t="s">
        <v>4658</v>
      </c>
      <c r="J282" s="214" t="s">
        <v>2135</v>
      </c>
      <c r="K282" s="214" t="s">
        <v>2136</v>
      </c>
      <c r="L282" s="216">
        <v>39877</v>
      </c>
      <c r="M282" s="217">
        <v>1125.02</v>
      </c>
      <c r="N282" s="217">
        <v>1406.28</v>
      </c>
    </row>
    <row r="283" spans="1:14" ht="13.5" thickBot="1">
      <c r="A283" s="214" t="s">
        <v>5583</v>
      </c>
      <c r="B283" s="214" t="s">
        <v>5584</v>
      </c>
      <c r="C283" s="214" t="s">
        <v>6211</v>
      </c>
      <c r="D283" s="214" t="s">
        <v>6212</v>
      </c>
      <c r="E283" s="214" t="s">
        <v>4553</v>
      </c>
      <c r="F283" s="216">
        <v>39892</v>
      </c>
      <c r="G283" s="214" t="s">
        <v>5605</v>
      </c>
      <c r="H283" s="214" t="s">
        <v>2137</v>
      </c>
      <c r="I283" s="214" t="s">
        <v>4261</v>
      </c>
      <c r="J283" s="214" t="s">
        <v>2138</v>
      </c>
      <c r="K283" s="214" t="s">
        <v>2139</v>
      </c>
      <c r="L283" s="216">
        <v>39892</v>
      </c>
      <c r="M283" s="217">
        <v>1126.97</v>
      </c>
      <c r="N283" s="217">
        <v>1408.71</v>
      </c>
    </row>
    <row r="284" spans="1:14" ht="13.5" thickBot="1">
      <c r="A284" s="214" t="s">
        <v>5583</v>
      </c>
      <c r="B284" s="214" t="s">
        <v>5584</v>
      </c>
      <c r="C284" s="214" t="s">
        <v>6211</v>
      </c>
      <c r="D284" s="214" t="s">
        <v>6212</v>
      </c>
      <c r="E284" s="214" t="s">
        <v>4553</v>
      </c>
      <c r="F284" s="216">
        <v>39898</v>
      </c>
      <c r="G284" s="214" t="s">
        <v>5605</v>
      </c>
      <c r="H284" s="214" t="s">
        <v>2140</v>
      </c>
      <c r="I284" s="214" t="s">
        <v>4261</v>
      </c>
      <c r="J284" s="214" t="s">
        <v>2141</v>
      </c>
      <c r="K284" s="214" t="s">
        <v>2142</v>
      </c>
      <c r="L284" s="216">
        <v>39898</v>
      </c>
      <c r="M284" s="217">
        <v>453.91</v>
      </c>
      <c r="N284" s="217">
        <v>567.39</v>
      </c>
    </row>
    <row r="285" spans="1:14" ht="13.5" thickBot="1">
      <c r="A285" s="214" t="s">
        <v>5583</v>
      </c>
      <c r="B285" s="214" t="s">
        <v>5584</v>
      </c>
      <c r="C285" s="214" t="s">
        <v>6211</v>
      </c>
      <c r="D285" s="214" t="s">
        <v>6212</v>
      </c>
      <c r="E285" s="214" t="s">
        <v>4553</v>
      </c>
      <c r="F285" s="216">
        <v>39903</v>
      </c>
      <c r="G285" s="214" t="s">
        <v>5605</v>
      </c>
      <c r="H285" s="214" t="s">
        <v>2143</v>
      </c>
      <c r="I285" s="214" t="s">
        <v>4658</v>
      </c>
      <c r="J285" s="214" t="s">
        <v>2144</v>
      </c>
      <c r="K285" s="214" t="s">
        <v>2145</v>
      </c>
      <c r="L285" s="216">
        <v>39897</v>
      </c>
      <c r="M285" s="217">
        <v>861.47</v>
      </c>
      <c r="N285" s="217">
        <v>1076.8399999999999</v>
      </c>
    </row>
    <row r="286" spans="1:14" ht="13.5" thickBot="1">
      <c r="A286" s="214" t="s">
        <v>5583</v>
      </c>
      <c r="B286" s="214" t="s">
        <v>5584</v>
      </c>
      <c r="C286" s="214" t="s">
        <v>6211</v>
      </c>
      <c r="D286" s="214" t="s">
        <v>6212</v>
      </c>
      <c r="E286" s="214" t="s">
        <v>4553</v>
      </c>
      <c r="F286" s="216">
        <v>39903</v>
      </c>
      <c r="G286" s="214" t="s">
        <v>5605</v>
      </c>
      <c r="H286" s="214" t="s">
        <v>2146</v>
      </c>
      <c r="I286" s="214" t="s">
        <v>4658</v>
      </c>
      <c r="J286" s="214" t="s">
        <v>2147</v>
      </c>
      <c r="K286" s="214" t="s">
        <v>2148</v>
      </c>
      <c r="L286" s="216">
        <v>39897</v>
      </c>
      <c r="M286" s="217">
        <v>4115.28</v>
      </c>
      <c r="N286" s="217">
        <v>5144.1000000000004</v>
      </c>
    </row>
    <row r="287" spans="1:14" ht="13.5" thickBot="1">
      <c r="A287" s="214" t="s">
        <v>5583</v>
      </c>
      <c r="B287" s="214" t="s">
        <v>5584</v>
      </c>
      <c r="C287" s="214" t="s">
        <v>6211</v>
      </c>
      <c r="D287" s="214" t="s">
        <v>6212</v>
      </c>
      <c r="E287" s="214" t="s">
        <v>4553</v>
      </c>
      <c r="F287" s="216">
        <v>39905</v>
      </c>
      <c r="G287" s="214" t="s">
        <v>5605</v>
      </c>
      <c r="H287" s="214" t="s">
        <v>2149</v>
      </c>
      <c r="I287" s="214" t="s">
        <v>4261</v>
      </c>
      <c r="J287" s="214" t="s">
        <v>2150</v>
      </c>
      <c r="K287" s="214" t="s">
        <v>2151</v>
      </c>
      <c r="L287" s="216">
        <v>39897</v>
      </c>
      <c r="M287" s="217">
        <v>2258.42</v>
      </c>
      <c r="N287" s="217">
        <v>2823.03</v>
      </c>
    </row>
    <row r="288" spans="1:14" ht="13.5" thickBot="1">
      <c r="A288" s="214" t="s">
        <v>5583</v>
      </c>
      <c r="B288" s="214" t="s">
        <v>5584</v>
      </c>
      <c r="C288" s="214" t="s">
        <v>6211</v>
      </c>
      <c r="D288" s="214" t="s">
        <v>6212</v>
      </c>
      <c r="E288" s="214" t="s">
        <v>4553</v>
      </c>
      <c r="F288" s="216">
        <v>39931</v>
      </c>
      <c r="G288" s="214" t="s">
        <v>5605</v>
      </c>
      <c r="H288" s="214" t="s">
        <v>2152</v>
      </c>
      <c r="I288" s="214" t="s">
        <v>4658</v>
      </c>
      <c r="J288" s="214" t="s">
        <v>2153</v>
      </c>
      <c r="K288" s="214" t="s">
        <v>2154</v>
      </c>
      <c r="L288" s="216">
        <v>39933</v>
      </c>
      <c r="M288" s="217">
        <v>10773.85</v>
      </c>
      <c r="N288" s="217">
        <v>13467.31</v>
      </c>
    </row>
    <row r="289" spans="1:14" ht="13.5" thickBot="1">
      <c r="A289" s="214" t="s">
        <v>5583</v>
      </c>
      <c r="B289" s="214" t="s">
        <v>5584</v>
      </c>
      <c r="C289" s="214" t="s">
        <v>6211</v>
      </c>
      <c r="D289" s="214" t="s">
        <v>6212</v>
      </c>
      <c r="E289" s="214" t="s">
        <v>4553</v>
      </c>
      <c r="F289" s="216">
        <v>39933</v>
      </c>
      <c r="G289" s="214" t="s">
        <v>5605</v>
      </c>
      <c r="H289" s="214" t="s">
        <v>2155</v>
      </c>
      <c r="I289" s="214" t="s">
        <v>4261</v>
      </c>
      <c r="J289" s="214" t="s">
        <v>2156</v>
      </c>
      <c r="K289" s="214" t="s">
        <v>2157</v>
      </c>
      <c r="L289" s="216">
        <v>39926</v>
      </c>
      <c r="M289" s="217">
        <v>461.74</v>
      </c>
      <c r="N289" s="217">
        <v>577.17999999999995</v>
      </c>
    </row>
    <row r="290" spans="1:14" ht="13.5" thickBot="1">
      <c r="A290" s="214" t="s">
        <v>5583</v>
      </c>
      <c r="B290" s="214" t="s">
        <v>5584</v>
      </c>
      <c r="C290" s="214" t="s">
        <v>6211</v>
      </c>
      <c r="D290" s="214" t="s">
        <v>6212</v>
      </c>
      <c r="E290" s="214" t="s">
        <v>4553</v>
      </c>
      <c r="F290" s="216">
        <v>39933</v>
      </c>
      <c r="G290" s="214" t="s">
        <v>5605</v>
      </c>
      <c r="H290" s="214" t="s">
        <v>2158</v>
      </c>
      <c r="I290" s="214" t="s">
        <v>4261</v>
      </c>
      <c r="J290" s="214" t="s">
        <v>2159</v>
      </c>
      <c r="K290" s="214" t="s">
        <v>2160</v>
      </c>
      <c r="L290" s="216">
        <v>39926</v>
      </c>
      <c r="M290" s="217">
        <v>1603.7</v>
      </c>
      <c r="N290" s="217">
        <v>2004.63</v>
      </c>
    </row>
    <row r="291" spans="1:14" ht="13.5" thickBot="1">
      <c r="A291" s="214" t="s">
        <v>5583</v>
      </c>
      <c r="B291" s="214" t="s">
        <v>5584</v>
      </c>
      <c r="C291" s="214" t="s">
        <v>6211</v>
      </c>
      <c r="D291" s="214" t="s">
        <v>6212</v>
      </c>
      <c r="E291" s="214" t="s">
        <v>4553</v>
      </c>
      <c r="F291" s="216">
        <v>39938</v>
      </c>
      <c r="G291" s="214" t="s">
        <v>5605</v>
      </c>
      <c r="H291" s="214" t="s">
        <v>2161</v>
      </c>
      <c r="I291" s="214" t="s">
        <v>2162</v>
      </c>
      <c r="J291" s="214" t="s">
        <v>2163</v>
      </c>
      <c r="K291" s="214" t="s">
        <v>2164</v>
      </c>
      <c r="L291" s="216">
        <v>39926</v>
      </c>
      <c r="M291" s="217">
        <v>14359.88</v>
      </c>
      <c r="N291" s="217">
        <v>17949.849999999999</v>
      </c>
    </row>
    <row r="292" spans="1:14" ht="13.5" thickBot="1">
      <c r="A292" s="214" t="s">
        <v>5583</v>
      </c>
      <c r="B292" s="214" t="s">
        <v>5584</v>
      </c>
      <c r="C292" s="214" t="s">
        <v>6211</v>
      </c>
      <c r="D292" s="214" t="s">
        <v>6212</v>
      </c>
      <c r="E292" s="214" t="s">
        <v>4553</v>
      </c>
      <c r="F292" s="216">
        <v>39958</v>
      </c>
      <c r="G292" s="214" t="s">
        <v>5605</v>
      </c>
      <c r="H292" s="214" t="s">
        <v>2165</v>
      </c>
      <c r="I292" s="214" t="s">
        <v>4118</v>
      </c>
      <c r="J292" s="214" t="s">
        <v>2166</v>
      </c>
      <c r="K292" s="214" t="s">
        <v>2167</v>
      </c>
      <c r="L292" s="216">
        <v>39955</v>
      </c>
      <c r="M292" s="217">
        <v>1144.81</v>
      </c>
      <c r="N292" s="217">
        <v>1431.01</v>
      </c>
    </row>
    <row r="293" spans="1:14" ht="13.5" thickBot="1">
      <c r="A293" s="214" t="s">
        <v>5583</v>
      </c>
      <c r="B293" s="214" t="s">
        <v>5584</v>
      </c>
      <c r="C293" s="214" t="s">
        <v>6211</v>
      </c>
      <c r="D293" s="214" t="s">
        <v>6212</v>
      </c>
      <c r="E293" s="214" t="s">
        <v>4553</v>
      </c>
      <c r="F293" s="216">
        <v>39961</v>
      </c>
      <c r="G293" s="214" t="s">
        <v>5605</v>
      </c>
      <c r="H293" s="214" t="s">
        <v>2168</v>
      </c>
      <c r="I293" s="214" t="s">
        <v>4261</v>
      </c>
      <c r="J293" s="214" t="s">
        <v>2169</v>
      </c>
      <c r="K293" s="214" t="s">
        <v>2170</v>
      </c>
      <c r="L293" s="216">
        <v>39955</v>
      </c>
      <c r="M293" s="217">
        <v>725.62</v>
      </c>
      <c r="N293" s="217">
        <v>907.03</v>
      </c>
    </row>
    <row r="294" spans="1:14" ht="13.5" thickBot="1">
      <c r="A294" s="214" t="s">
        <v>5583</v>
      </c>
      <c r="B294" s="214" t="s">
        <v>5584</v>
      </c>
      <c r="C294" s="214" t="s">
        <v>6211</v>
      </c>
      <c r="D294" s="214" t="s">
        <v>6212</v>
      </c>
      <c r="E294" s="214" t="s">
        <v>4553</v>
      </c>
      <c r="F294" s="216">
        <v>39976</v>
      </c>
      <c r="G294" s="214" t="s">
        <v>5605</v>
      </c>
      <c r="H294" s="214" t="s">
        <v>2171</v>
      </c>
      <c r="I294" s="214" t="s">
        <v>4658</v>
      </c>
      <c r="J294" s="214" t="s">
        <v>2172</v>
      </c>
      <c r="K294" s="214" t="s">
        <v>2173</v>
      </c>
      <c r="L294" s="216">
        <v>39965</v>
      </c>
      <c r="M294" s="217">
        <v>14285.06</v>
      </c>
      <c r="N294" s="217">
        <v>17856.330000000002</v>
      </c>
    </row>
    <row r="295" spans="1:14" ht="13.5" thickBot="1">
      <c r="A295" s="214" t="s">
        <v>5583</v>
      </c>
      <c r="B295" s="214" t="s">
        <v>5584</v>
      </c>
      <c r="C295" s="214" t="s">
        <v>6211</v>
      </c>
      <c r="D295" s="214" t="s">
        <v>6212</v>
      </c>
      <c r="E295" s="214" t="s">
        <v>4553</v>
      </c>
      <c r="F295" s="216">
        <v>39988</v>
      </c>
      <c r="G295" s="214" t="s">
        <v>5605</v>
      </c>
      <c r="H295" s="214" t="s">
        <v>2174</v>
      </c>
      <c r="I295" s="214" t="s">
        <v>2175</v>
      </c>
      <c r="J295" s="214" t="s">
        <v>2176</v>
      </c>
      <c r="K295" s="214" t="s">
        <v>2177</v>
      </c>
      <c r="L295" s="216">
        <v>39987</v>
      </c>
      <c r="M295" s="217">
        <v>469.69</v>
      </c>
      <c r="N295" s="217">
        <v>587.11</v>
      </c>
    </row>
    <row r="296" spans="1:14" ht="13.5" thickBot="1">
      <c r="A296" s="214" t="s">
        <v>5583</v>
      </c>
      <c r="B296" s="214" t="s">
        <v>5584</v>
      </c>
      <c r="C296" s="214" t="s">
        <v>6211</v>
      </c>
      <c r="D296" s="214" t="s">
        <v>6212</v>
      </c>
      <c r="E296" s="214" t="s">
        <v>4553</v>
      </c>
      <c r="F296" s="216">
        <v>39988</v>
      </c>
      <c r="G296" s="214" t="s">
        <v>5605</v>
      </c>
      <c r="H296" s="214" t="s">
        <v>2178</v>
      </c>
      <c r="I296" s="214" t="s">
        <v>4261</v>
      </c>
      <c r="J296" s="214" t="s">
        <v>2179</v>
      </c>
      <c r="K296" s="214" t="s">
        <v>2180</v>
      </c>
      <c r="L296" s="216">
        <v>39987</v>
      </c>
      <c r="M296" s="217">
        <v>769.6</v>
      </c>
      <c r="N296" s="217">
        <v>962</v>
      </c>
    </row>
    <row r="297" spans="1:14" ht="13.5" thickBot="1">
      <c r="A297" s="214" t="s">
        <v>5583</v>
      </c>
      <c r="B297" s="214" t="s">
        <v>5584</v>
      </c>
      <c r="C297" s="214" t="s">
        <v>6211</v>
      </c>
      <c r="D297" s="214" t="s">
        <v>6212</v>
      </c>
      <c r="E297" s="214" t="s">
        <v>4553</v>
      </c>
      <c r="F297" s="216">
        <v>40018</v>
      </c>
      <c r="G297" s="214" t="s">
        <v>5605</v>
      </c>
      <c r="H297" s="214" t="s">
        <v>2181</v>
      </c>
      <c r="I297" s="214" t="s">
        <v>2182</v>
      </c>
      <c r="J297" s="214" t="s">
        <v>2183</v>
      </c>
      <c r="K297" s="214" t="s">
        <v>2184</v>
      </c>
      <c r="L297" s="216">
        <v>40018</v>
      </c>
      <c r="M297" s="217">
        <v>855.3</v>
      </c>
      <c r="N297" s="217">
        <v>1069.1300000000001</v>
      </c>
    </row>
    <row r="298" spans="1:14" ht="13.5" thickBot="1">
      <c r="A298" s="214" t="s">
        <v>5583</v>
      </c>
      <c r="B298" s="214" t="s">
        <v>5584</v>
      </c>
      <c r="C298" s="214" t="s">
        <v>6211</v>
      </c>
      <c r="D298" s="214" t="s">
        <v>6212</v>
      </c>
      <c r="E298" s="214" t="s">
        <v>4553</v>
      </c>
      <c r="F298" s="216">
        <v>40021</v>
      </c>
      <c r="G298" s="214" t="s">
        <v>5605</v>
      </c>
      <c r="H298" s="214" t="s">
        <v>2185</v>
      </c>
      <c r="I298" s="214" t="s">
        <v>4658</v>
      </c>
      <c r="J298" s="214" t="s">
        <v>2186</v>
      </c>
      <c r="K298" s="214" t="s">
        <v>2187</v>
      </c>
      <c r="L298" s="216">
        <v>40021</v>
      </c>
      <c r="M298" s="217">
        <v>16413.3</v>
      </c>
      <c r="N298" s="217">
        <v>20516.63</v>
      </c>
    </row>
    <row r="299" spans="1:14" ht="13.5" thickBot="1">
      <c r="A299" s="214" t="s">
        <v>5583</v>
      </c>
      <c r="B299" s="214" t="s">
        <v>5584</v>
      </c>
      <c r="C299" s="214" t="s">
        <v>6211</v>
      </c>
      <c r="D299" s="214" t="s">
        <v>6212</v>
      </c>
      <c r="E299" s="214" t="s">
        <v>4553</v>
      </c>
      <c r="F299" s="216">
        <v>40030</v>
      </c>
      <c r="G299" s="214" t="s">
        <v>5605</v>
      </c>
      <c r="H299" s="214" t="s">
        <v>2188</v>
      </c>
      <c r="I299" s="214" t="s">
        <v>2189</v>
      </c>
      <c r="J299" s="214" t="s">
        <v>2190</v>
      </c>
      <c r="K299" s="214" t="s">
        <v>2191</v>
      </c>
      <c r="L299" s="216">
        <v>40030</v>
      </c>
      <c r="M299" s="217">
        <v>13960.12</v>
      </c>
      <c r="N299" s="217">
        <v>17450.150000000001</v>
      </c>
    </row>
    <row r="300" spans="1:14" ht="13.5" thickBot="1">
      <c r="A300" s="214" t="s">
        <v>5583</v>
      </c>
      <c r="B300" s="214" t="s">
        <v>5584</v>
      </c>
      <c r="C300" s="214" t="s">
        <v>6211</v>
      </c>
      <c r="D300" s="214" t="s">
        <v>6212</v>
      </c>
      <c r="E300" s="214" t="s">
        <v>4553</v>
      </c>
      <c r="F300" s="216">
        <v>40032</v>
      </c>
      <c r="G300" s="214" t="s">
        <v>5605</v>
      </c>
      <c r="H300" s="214" t="s">
        <v>2192</v>
      </c>
      <c r="I300" s="214" t="s">
        <v>4261</v>
      </c>
      <c r="J300" s="214" t="s">
        <v>2193</v>
      </c>
      <c r="K300" s="214" t="s">
        <v>2194</v>
      </c>
      <c r="L300" s="216">
        <v>40032</v>
      </c>
      <c r="M300" s="217">
        <v>920.7</v>
      </c>
      <c r="N300" s="217">
        <v>1150.8800000000001</v>
      </c>
    </row>
    <row r="301" spans="1:14" ht="13.5" thickBot="1">
      <c r="A301" s="214" t="s">
        <v>5583</v>
      </c>
      <c r="B301" s="214" t="s">
        <v>5584</v>
      </c>
      <c r="C301" s="214" t="s">
        <v>6211</v>
      </c>
      <c r="D301" s="214" t="s">
        <v>6212</v>
      </c>
      <c r="E301" s="214" t="s">
        <v>4553</v>
      </c>
      <c r="F301" s="216">
        <v>40035</v>
      </c>
      <c r="G301" s="214" t="s">
        <v>5605</v>
      </c>
      <c r="H301" s="214" t="s">
        <v>2195</v>
      </c>
      <c r="I301" s="214" t="s">
        <v>4261</v>
      </c>
      <c r="J301" s="214" t="s">
        <v>2196</v>
      </c>
      <c r="K301" s="214" t="s">
        <v>2197</v>
      </c>
      <c r="L301" s="216">
        <v>40035</v>
      </c>
      <c r="M301" s="217">
        <v>719.71</v>
      </c>
      <c r="N301" s="217">
        <v>899.64</v>
      </c>
    </row>
    <row r="302" spans="1:14" ht="13.5" thickBot="1">
      <c r="A302" s="214" t="s">
        <v>5583</v>
      </c>
      <c r="B302" s="214" t="s">
        <v>5584</v>
      </c>
      <c r="C302" s="214" t="s">
        <v>6211</v>
      </c>
      <c r="D302" s="214" t="s">
        <v>6212</v>
      </c>
      <c r="E302" s="214" t="s">
        <v>4553</v>
      </c>
      <c r="F302" s="216">
        <v>40050</v>
      </c>
      <c r="G302" s="214" t="s">
        <v>5605</v>
      </c>
      <c r="H302" s="214" t="s">
        <v>2198</v>
      </c>
      <c r="I302" s="214" t="s">
        <v>2199</v>
      </c>
      <c r="J302" s="214" t="s">
        <v>2200</v>
      </c>
      <c r="K302" s="214" t="s">
        <v>2201</v>
      </c>
      <c r="L302" s="216">
        <v>40050</v>
      </c>
      <c r="M302" s="217">
        <v>563.09</v>
      </c>
      <c r="N302" s="217">
        <v>703.86</v>
      </c>
    </row>
    <row r="303" spans="1:14" ht="13.5" thickBot="1">
      <c r="A303" s="214" t="s">
        <v>5583</v>
      </c>
      <c r="B303" s="214" t="s">
        <v>5584</v>
      </c>
      <c r="C303" s="214" t="s">
        <v>6211</v>
      </c>
      <c r="D303" s="214" t="s">
        <v>6212</v>
      </c>
      <c r="E303" s="214" t="s">
        <v>4553</v>
      </c>
      <c r="F303" s="216">
        <v>40056</v>
      </c>
      <c r="G303" s="214" t="s">
        <v>5605</v>
      </c>
      <c r="H303" s="214" t="s">
        <v>2202</v>
      </c>
      <c r="I303" s="214" t="s">
        <v>4261</v>
      </c>
      <c r="J303" s="214" t="s">
        <v>2203</v>
      </c>
      <c r="K303" s="214" t="s">
        <v>2204</v>
      </c>
      <c r="L303" s="216">
        <v>40056</v>
      </c>
      <c r="M303" s="217">
        <v>763.34</v>
      </c>
      <c r="N303" s="217">
        <v>954.18</v>
      </c>
    </row>
    <row r="304" spans="1:14" ht="13.5" thickBot="1">
      <c r="A304" s="214" t="s">
        <v>5583</v>
      </c>
      <c r="B304" s="214" t="s">
        <v>5584</v>
      </c>
      <c r="C304" s="214" t="s">
        <v>6211</v>
      </c>
      <c r="D304" s="214" t="s">
        <v>6212</v>
      </c>
      <c r="E304" s="214" t="s">
        <v>4553</v>
      </c>
      <c r="F304" s="216">
        <v>40063</v>
      </c>
      <c r="G304" s="214" t="s">
        <v>5605</v>
      </c>
      <c r="H304" s="214" t="s">
        <v>2205</v>
      </c>
      <c r="I304" s="214" t="s">
        <v>2162</v>
      </c>
      <c r="J304" s="214" t="s">
        <v>2206</v>
      </c>
      <c r="K304" s="214" t="s">
        <v>2207</v>
      </c>
      <c r="L304" s="216">
        <v>40063</v>
      </c>
      <c r="M304" s="217">
        <v>14365.29</v>
      </c>
      <c r="N304" s="217">
        <v>17956.61</v>
      </c>
    </row>
    <row r="305" spans="1:14" ht="13.5" thickBot="1">
      <c r="A305" s="214" t="s">
        <v>5583</v>
      </c>
      <c r="B305" s="214" t="s">
        <v>5584</v>
      </c>
      <c r="C305" s="214" t="s">
        <v>6211</v>
      </c>
      <c r="D305" s="214" t="s">
        <v>6212</v>
      </c>
      <c r="E305" s="214" t="s">
        <v>4553</v>
      </c>
      <c r="F305" s="216">
        <v>40085</v>
      </c>
      <c r="G305" s="214" t="s">
        <v>5605</v>
      </c>
      <c r="H305" s="214" t="s">
        <v>2208</v>
      </c>
      <c r="I305" s="214" t="s">
        <v>4118</v>
      </c>
      <c r="J305" s="214" t="s">
        <v>2209</v>
      </c>
      <c r="K305" s="214" t="s">
        <v>2210</v>
      </c>
      <c r="L305" s="216">
        <v>40085</v>
      </c>
      <c r="M305" s="217">
        <v>593.02</v>
      </c>
      <c r="N305" s="217">
        <v>741.28</v>
      </c>
    </row>
    <row r="306" spans="1:14" ht="13.5" thickBot="1">
      <c r="A306" s="214" t="s">
        <v>5583</v>
      </c>
      <c r="B306" s="214" t="s">
        <v>5584</v>
      </c>
      <c r="C306" s="214" t="s">
        <v>6211</v>
      </c>
      <c r="D306" s="214" t="s">
        <v>6212</v>
      </c>
      <c r="E306" s="214" t="s">
        <v>4553</v>
      </c>
      <c r="F306" s="216">
        <v>40087</v>
      </c>
      <c r="G306" s="214" t="s">
        <v>5605</v>
      </c>
      <c r="H306" s="214" t="s">
        <v>2211</v>
      </c>
      <c r="I306" s="214" t="s">
        <v>4261</v>
      </c>
      <c r="J306" s="214" t="s">
        <v>2212</v>
      </c>
      <c r="K306" s="214" t="s">
        <v>2213</v>
      </c>
      <c r="L306" s="216">
        <v>40087</v>
      </c>
      <c r="M306" s="217">
        <v>1110.56</v>
      </c>
      <c r="N306" s="217">
        <v>1388.2</v>
      </c>
    </row>
    <row r="307" spans="1:14" ht="13.5" thickBot="1">
      <c r="A307" s="214" t="s">
        <v>5583</v>
      </c>
      <c r="B307" s="214" t="s">
        <v>5584</v>
      </c>
      <c r="C307" s="214" t="s">
        <v>6211</v>
      </c>
      <c r="D307" s="214" t="s">
        <v>6212</v>
      </c>
      <c r="E307" s="214" t="s">
        <v>4553</v>
      </c>
      <c r="F307" s="216">
        <v>40087</v>
      </c>
      <c r="G307" s="214" t="s">
        <v>5605</v>
      </c>
      <c r="H307" s="214" t="s">
        <v>2214</v>
      </c>
      <c r="I307" s="214" t="s">
        <v>4658</v>
      </c>
      <c r="J307" s="214" t="s">
        <v>2215</v>
      </c>
      <c r="K307" s="214" t="s">
        <v>2216</v>
      </c>
      <c r="L307" s="216">
        <v>40087</v>
      </c>
      <c r="M307" s="217">
        <v>12917.41</v>
      </c>
      <c r="N307" s="217">
        <v>16146.76</v>
      </c>
    </row>
    <row r="308" spans="1:14" ht="13.5" thickBot="1">
      <c r="A308" s="214" t="s">
        <v>5583</v>
      </c>
      <c r="B308" s="214" t="s">
        <v>5584</v>
      </c>
      <c r="C308" s="214" t="s">
        <v>6211</v>
      </c>
      <c r="D308" s="214" t="s">
        <v>6212</v>
      </c>
      <c r="E308" s="214" t="s">
        <v>4553</v>
      </c>
      <c r="F308" s="216">
        <v>40092</v>
      </c>
      <c r="G308" s="214" t="s">
        <v>5605</v>
      </c>
      <c r="H308" s="214" t="s">
        <v>2217</v>
      </c>
      <c r="I308" s="214" t="s">
        <v>6265</v>
      </c>
      <c r="J308" s="214" t="s">
        <v>2218</v>
      </c>
      <c r="K308" s="214" t="s">
        <v>2219</v>
      </c>
      <c r="L308" s="216">
        <v>40092</v>
      </c>
      <c r="M308" s="217">
        <v>1605.65</v>
      </c>
      <c r="N308" s="217">
        <v>2007.06</v>
      </c>
    </row>
    <row r="309" spans="1:14" ht="13.5" thickBot="1">
      <c r="A309" s="214" t="s">
        <v>5583</v>
      </c>
      <c r="B309" s="214" t="s">
        <v>5584</v>
      </c>
      <c r="C309" s="214" t="s">
        <v>6211</v>
      </c>
      <c r="D309" s="214" t="s">
        <v>6212</v>
      </c>
      <c r="E309" s="214" t="s">
        <v>4553</v>
      </c>
      <c r="F309" s="216">
        <v>40112</v>
      </c>
      <c r="G309" s="214" t="s">
        <v>5605</v>
      </c>
      <c r="H309" s="214" t="s">
        <v>2220</v>
      </c>
      <c r="I309" s="214" t="s">
        <v>2221</v>
      </c>
      <c r="J309" s="214" t="s">
        <v>2222</v>
      </c>
      <c r="K309" s="214" t="s">
        <v>2223</v>
      </c>
      <c r="L309" s="216">
        <v>40112</v>
      </c>
      <c r="M309" s="217">
        <v>279.20999999999998</v>
      </c>
      <c r="N309" s="217">
        <v>349.01</v>
      </c>
    </row>
    <row r="310" spans="1:14" ht="13.5" thickBot="1">
      <c r="A310" s="214" t="s">
        <v>5583</v>
      </c>
      <c r="B310" s="214" t="s">
        <v>5584</v>
      </c>
      <c r="C310" s="214" t="s">
        <v>6211</v>
      </c>
      <c r="D310" s="214" t="s">
        <v>6212</v>
      </c>
      <c r="E310" s="214" t="s">
        <v>4553</v>
      </c>
      <c r="F310" s="216">
        <v>40115</v>
      </c>
      <c r="G310" s="214" t="s">
        <v>5605</v>
      </c>
      <c r="H310" s="214" t="s">
        <v>2224</v>
      </c>
      <c r="I310" s="214" t="s">
        <v>4658</v>
      </c>
      <c r="J310" s="214" t="s">
        <v>2225</v>
      </c>
      <c r="K310" s="214" t="s">
        <v>2226</v>
      </c>
      <c r="L310" s="216">
        <v>40115</v>
      </c>
      <c r="M310" s="217">
        <v>13990.92</v>
      </c>
      <c r="N310" s="217">
        <v>17488.650000000001</v>
      </c>
    </row>
    <row r="311" spans="1:14" ht="13.5" thickBot="1">
      <c r="A311" s="214" t="s">
        <v>5583</v>
      </c>
      <c r="B311" s="214" t="s">
        <v>5584</v>
      </c>
      <c r="C311" s="214" t="s">
        <v>6211</v>
      </c>
      <c r="D311" s="214" t="s">
        <v>6212</v>
      </c>
      <c r="E311" s="214" t="s">
        <v>4553</v>
      </c>
      <c r="F311" s="216">
        <v>40122</v>
      </c>
      <c r="G311" s="214" t="s">
        <v>5605</v>
      </c>
      <c r="H311" s="214" t="s">
        <v>2227</v>
      </c>
      <c r="I311" s="214" t="s">
        <v>6265</v>
      </c>
      <c r="J311" s="214" t="s">
        <v>2228</v>
      </c>
      <c r="K311" s="214" t="s">
        <v>2229</v>
      </c>
      <c r="L311" s="216">
        <v>40122</v>
      </c>
      <c r="M311" s="217">
        <v>1210.3399999999999</v>
      </c>
      <c r="N311" s="217">
        <v>1512.93</v>
      </c>
    </row>
    <row r="312" spans="1:14" ht="13.5" thickBot="1">
      <c r="A312" s="214" t="s">
        <v>5583</v>
      </c>
      <c r="B312" s="214" t="s">
        <v>5584</v>
      </c>
      <c r="C312" s="214" t="s">
        <v>6211</v>
      </c>
      <c r="D312" s="214" t="s">
        <v>6212</v>
      </c>
      <c r="E312" s="214" t="s">
        <v>4553</v>
      </c>
      <c r="F312" s="216">
        <v>40141</v>
      </c>
      <c r="G312" s="214" t="s">
        <v>5605</v>
      </c>
      <c r="H312" s="214" t="s">
        <v>2230</v>
      </c>
      <c r="I312" s="214" t="s">
        <v>2231</v>
      </c>
      <c r="J312" s="214" t="s">
        <v>2232</v>
      </c>
      <c r="K312" s="214" t="s">
        <v>2233</v>
      </c>
      <c r="L312" s="216">
        <v>40141</v>
      </c>
      <c r="M312" s="217">
        <v>282.11</v>
      </c>
      <c r="N312" s="217">
        <v>352.64</v>
      </c>
    </row>
    <row r="313" spans="1:14" ht="13.5" thickBot="1">
      <c r="A313" s="214" t="s">
        <v>5583</v>
      </c>
      <c r="B313" s="214" t="s">
        <v>5584</v>
      </c>
      <c r="C313" s="214" t="s">
        <v>6211</v>
      </c>
      <c r="D313" s="214" t="s">
        <v>6212</v>
      </c>
      <c r="E313" s="214" t="s">
        <v>4553</v>
      </c>
      <c r="F313" s="216">
        <v>40141</v>
      </c>
      <c r="G313" s="214" t="s">
        <v>5605</v>
      </c>
      <c r="H313" s="214" t="s">
        <v>2234</v>
      </c>
      <c r="I313" s="214" t="s">
        <v>2231</v>
      </c>
      <c r="J313" s="214" t="s">
        <v>2235</v>
      </c>
      <c r="K313" s="214" t="s">
        <v>2233</v>
      </c>
      <c r="L313" s="216">
        <v>40141</v>
      </c>
      <c r="M313" s="217">
        <v>252.23</v>
      </c>
      <c r="N313" s="217">
        <v>315.29000000000002</v>
      </c>
    </row>
    <row r="314" spans="1:14" ht="13.5" thickBot="1">
      <c r="A314" s="214" t="s">
        <v>5583</v>
      </c>
      <c r="B314" s="214" t="s">
        <v>5584</v>
      </c>
      <c r="C314" s="214" t="s">
        <v>6211</v>
      </c>
      <c r="D314" s="214" t="s">
        <v>6212</v>
      </c>
      <c r="E314" s="214" t="s">
        <v>4553</v>
      </c>
      <c r="F314" s="216">
        <v>40144</v>
      </c>
      <c r="G314" s="214" t="s">
        <v>5605</v>
      </c>
      <c r="H314" s="214" t="s">
        <v>2236</v>
      </c>
      <c r="I314" s="214" t="s">
        <v>4206</v>
      </c>
      <c r="J314" s="214" t="s">
        <v>2237</v>
      </c>
      <c r="K314" s="214" t="s">
        <v>2238</v>
      </c>
      <c r="L314" s="216">
        <v>40144</v>
      </c>
      <c r="M314" s="217">
        <v>1550.15</v>
      </c>
      <c r="N314" s="217">
        <v>1937.69</v>
      </c>
    </row>
    <row r="315" spans="1:14" ht="13.5" thickBot="1">
      <c r="A315" s="214" t="s">
        <v>5583</v>
      </c>
      <c r="B315" s="214" t="s">
        <v>5584</v>
      </c>
      <c r="C315" s="214" t="s">
        <v>6211</v>
      </c>
      <c r="D315" s="214" t="s">
        <v>6212</v>
      </c>
      <c r="E315" s="214" t="s">
        <v>4553</v>
      </c>
      <c r="F315" s="216">
        <v>40147</v>
      </c>
      <c r="G315" s="214" t="s">
        <v>5605</v>
      </c>
      <c r="H315" s="214" t="s">
        <v>2239</v>
      </c>
      <c r="I315" s="214" t="s">
        <v>4658</v>
      </c>
      <c r="J315" s="214" t="s">
        <v>2240</v>
      </c>
      <c r="K315" s="214" t="s">
        <v>2241</v>
      </c>
      <c r="L315" s="216">
        <v>40147</v>
      </c>
      <c r="M315" s="217">
        <v>13613.36</v>
      </c>
      <c r="N315" s="217">
        <v>17016.7</v>
      </c>
    </row>
    <row r="316" spans="1:14" ht="13.5" thickBot="1">
      <c r="A316" s="214" t="s">
        <v>5583</v>
      </c>
      <c r="B316" s="214" t="s">
        <v>5584</v>
      </c>
      <c r="C316" s="214" t="s">
        <v>6211</v>
      </c>
      <c r="D316" s="214" t="s">
        <v>6212</v>
      </c>
      <c r="E316" s="214" t="s">
        <v>4553</v>
      </c>
      <c r="F316" s="216">
        <v>40184</v>
      </c>
      <c r="G316" s="214" t="s">
        <v>5605</v>
      </c>
      <c r="H316" s="214" t="s">
        <v>2242</v>
      </c>
      <c r="I316" s="214" t="s">
        <v>2243</v>
      </c>
      <c r="J316" s="214" t="s">
        <v>2244</v>
      </c>
      <c r="K316" s="214" t="s">
        <v>2245</v>
      </c>
      <c r="L316" s="216">
        <v>40169</v>
      </c>
      <c r="M316" s="217">
        <v>555.44000000000005</v>
      </c>
      <c r="N316" s="217">
        <v>694.3</v>
      </c>
    </row>
    <row r="317" spans="1:14" ht="13.5" thickBot="1">
      <c r="A317" s="214" t="s">
        <v>5583</v>
      </c>
      <c r="B317" s="214" t="s">
        <v>5584</v>
      </c>
      <c r="C317" s="214" t="s">
        <v>6211</v>
      </c>
      <c r="D317" s="214" t="s">
        <v>6212</v>
      </c>
      <c r="E317" s="214" t="s">
        <v>4553</v>
      </c>
      <c r="F317" s="216">
        <v>40196</v>
      </c>
      <c r="G317" s="214" t="s">
        <v>5605</v>
      </c>
      <c r="H317" s="214" t="s">
        <v>2246</v>
      </c>
      <c r="I317" s="214" t="s">
        <v>4261</v>
      </c>
      <c r="J317" s="214" t="s">
        <v>2247</v>
      </c>
      <c r="K317" s="214" t="s">
        <v>2248</v>
      </c>
      <c r="L317" s="216">
        <v>40178</v>
      </c>
      <c r="M317" s="217">
        <v>1863.68</v>
      </c>
      <c r="N317" s="217">
        <v>2329.6</v>
      </c>
    </row>
    <row r="318" spans="1:14" ht="13.5" thickBot="1">
      <c r="A318" s="214" t="s">
        <v>5583</v>
      </c>
      <c r="B318" s="214" t="s">
        <v>5584</v>
      </c>
      <c r="C318" s="214" t="s">
        <v>6211</v>
      </c>
      <c r="D318" s="214" t="s">
        <v>6212</v>
      </c>
      <c r="E318" s="214" t="s">
        <v>2249</v>
      </c>
      <c r="F318" s="216">
        <v>40192</v>
      </c>
      <c r="G318" s="214" t="s">
        <v>5605</v>
      </c>
      <c r="H318" s="214" t="s">
        <v>2250</v>
      </c>
      <c r="I318" s="214" t="s">
        <v>2251</v>
      </c>
      <c r="J318" s="214" t="s">
        <v>2252</v>
      </c>
      <c r="K318" s="214" t="s">
        <v>2253</v>
      </c>
      <c r="L318" s="216">
        <v>40178</v>
      </c>
      <c r="M318" s="217">
        <v>142.4</v>
      </c>
      <c r="N318" s="217">
        <v>178</v>
      </c>
    </row>
    <row r="319" spans="1:14" ht="13.5" thickBot="1">
      <c r="A319" s="214" t="s">
        <v>5583</v>
      </c>
      <c r="B319" s="214" t="s">
        <v>5584</v>
      </c>
      <c r="C319" s="214" t="s">
        <v>6211</v>
      </c>
      <c r="D319" s="214" t="s">
        <v>6212</v>
      </c>
      <c r="E319" s="214" t="s">
        <v>2254</v>
      </c>
      <c r="F319" s="216">
        <v>40094</v>
      </c>
      <c r="G319" s="214" t="s">
        <v>5625</v>
      </c>
      <c r="H319" s="214" t="s">
        <v>2255</v>
      </c>
      <c r="I319" s="214" t="s">
        <v>2256</v>
      </c>
      <c r="J319" s="214" t="s">
        <v>5589</v>
      </c>
      <c r="K319" s="214" t="s">
        <v>2257</v>
      </c>
      <c r="L319" s="216">
        <v>40094</v>
      </c>
      <c r="M319" s="217">
        <v>251.72</v>
      </c>
      <c r="N319" s="217">
        <v>314.64999999999998</v>
      </c>
    </row>
    <row r="320" spans="1:14" ht="13.5" thickBot="1">
      <c r="A320" s="214" t="s">
        <v>5583</v>
      </c>
      <c r="B320" s="214" t="s">
        <v>5584</v>
      </c>
      <c r="C320" s="214" t="s">
        <v>6211</v>
      </c>
      <c r="D320" s="214" t="s">
        <v>6212</v>
      </c>
      <c r="E320" s="214" t="s">
        <v>2258</v>
      </c>
      <c r="F320" s="216">
        <v>39955</v>
      </c>
      <c r="G320" s="214" t="s">
        <v>5625</v>
      </c>
      <c r="H320" s="214" t="s">
        <v>2259</v>
      </c>
      <c r="I320" s="214" t="s">
        <v>2260</v>
      </c>
      <c r="J320" s="214" t="s">
        <v>5589</v>
      </c>
      <c r="K320" s="214" t="s">
        <v>2261</v>
      </c>
      <c r="L320" s="216">
        <v>39955</v>
      </c>
      <c r="M320" s="217">
        <v>144</v>
      </c>
      <c r="N320" s="217">
        <v>180</v>
      </c>
    </row>
    <row r="321" spans="1:14" ht="13.5" thickBot="1">
      <c r="A321" s="214" t="s">
        <v>5583</v>
      </c>
      <c r="B321" s="214" t="s">
        <v>5584</v>
      </c>
      <c r="C321" s="214" t="s">
        <v>6211</v>
      </c>
      <c r="D321" s="214" t="s">
        <v>6212</v>
      </c>
      <c r="E321" s="214" t="s">
        <v>4688</v>
      </c>
      <c r="F321" s="216">
        <v>39819</v>
      </c>
      <c r="G321" s="214" t="s">
        <v>5625</v>
      </c>
      <c r="H321" s="214" t="s">
        <v>2262</v>
      </c>
      <c r="I321" s="214" t="s">
        <v>6265</v>
      </c>
      <c r="J321" s="214" t="s">
        <v>5589</v>
      </c>
      <c r="K321" s="214" t="s">
        <v>2263</v>
      </c>
      <c r="L321" s="216">
        <v>39819</v>
      </c>
      <c r="M321" s="217">
        <v>5509.24</v>
      </c>
      <c r="N321" s="217">
        <v>6886.55</v>
      </c>
    </row>
    <row r="322" spans="1:14" ht="13.5" thickBot="1">
      <c r="A322" s="214" t="s">
        <v>5583</v>
      </c>
      <c r="B322" s="214" t="s">
        <v>5584</v>
      </c>
      <c r="C322" s="214" t="s">
        <v>6211</v>
      </c>
      <c r="D322" s="214" t="s">
        <v>6212</v>
      </c>
      <c r="E322" s="214" t="s">
        <v>4688</v>
      </c>
      <c r="F322" s="216">
        <v>39839</v>
      </c>
      <c r="G322" s="214" t="s">
        <v>5605</v>
      </c>
      <c r="H322" s="214" t="s">
        <v>2264</v>
      </c>
      <c r="I322" s="214" t="s">
        <v>4289</v>
      </c>
      <c r="J322" s="214" t="s">
        <v>2265</v>
      </c>
      <c r="K322" s="214" t="s">
        <v>2266</v>
      </c>
      <c r="L322" s="216">
        <v>39839</v>
      </c>
      <c r="M322" s="217">
        <v>421.28</v>
      </c>
      <c r="N322" s="217">
        <v>526.6</v>
      </c>
    </row>
    <row r="323" spans="1:14" ht="13.5" thickBot="1">
      <c r="A323" s="214" t="s">
        <v>5583</v>
      </c>
      <c r="B323" s="214" t="s">
        <v>5584</v>
      </c>
      <c r="C323" s="214" t="s">
        <v>6211</v>
      </c>
      <c r="D323" s="214" t="s">
        <v>6212</v>
      </c>
      <c r="E323" s="214" t="s">
        <v>4688</v>
      </c>
      <c r="F323" s="216">
        <v>39839</v>
      </c>
      <c r="G323" s="214" t="s">
        <v>5605</v>
      </c>
      <c r="H323" s="214" t="s">
        <v>2267</v>
      </c>
      <c r="I323" s="214" t="s">
        <v>2268</v>
      </c>
      <c r="J323" s="214" t="s">
        <v>2269</v>
      </c>
      <c r="K323" s="214" t="s">
        <v>2270</v>
      </c>
      <c r="L323" s="216">
        <v>39839</v>
      </c>
      <c r="M323" s="217">
        <v>8406.83</v>
      </c>
      <c r="N323" s="217">
        <v>10508.54</v>
      </c>
    </row>
    <row r="324" spans="1:14" ht="13.5" thickBot="1">
      <c r="A324" s="214" t="s">
        <v>5583</v>
      </c>
      <c r="B324" s="214" t="s">
        <v>5584</v>
      </c>
      <c r="C324" s="214" t="s">
        <v>6211</v>
      </c>
      <c r="D324" s="214" t="s">
        <v>6212</v>
      </c>
      <c r="E324" s="214" t="s">
        <v>4688</v>
      </c>
      <c r="F324" s="216">
        <v>39842</v>
      </c>
      <c r="G324" s="214" t="s">
        <v>5605</v>
      </c>
      <c r="H324" s="214" t="s">
        <v>2271</v>
      </c>
      <c r="I324" s="214" t="s">
        <v>4757</v>
      </c>
      <c r="J324" s="214" t="s">
        <v>2272</v>
      </c>
      <c r="K324" s="214" t="s">
        <v>2273</v>
      </c>
      <c r="L324" s="216">
        <v>39842</v>
      </c>
      <c r="M324" s="217">
        <v>3212.55</v>
      </c>
      <c r="N324" s="217">
        <v>4015.69</v>
      </c>
    </row>
    <row r="325" spans="1:14" ht="13.5" thickBot="1">
      <c r="A325" s="214" t="s">
        <v>5583</v>
      </c>
      <c r="B325" s="214" t="s">
        <v>5584</v>
      </c>
      <c r="C325" s="214" t="s">
        <v>6211</v>
      </c>
      <c r="D325" s="214" t="s">
        <v>6212</v>
      </c>
      <c r="E325" s="214" t="s">
        <v>4688</v>
      </c>
      <c r="F325" s="216">
        <v>39843</v>
      </c>
      <c r="G325" s="214" t="s">
        <v>5605</v>
      </c>
      <c r="H325" s="214" t="s">
        <v>2274</v>
      </c>
      <c r="I325" s="214" t="s">
        <v>4788</v>
      </c>
      <c r="J325" s="214" t="s">
        <v>2275</v>
      </c>
      <c r="K325" s="214" t="s">
        <v>2276</v>
      </c>
      <c r="L325" s="216">
        <v>39843</v>
      </c>
      <c r="M325" s="217">
        <v>1190.1199999999999</v>
      </c>
      <c r="N325" s="217">
        <v>1487.65</v>
      </c>
    </row>
    <row r="326" spans="1:14" ht="13.5" thickBot="1">
      <c r="A326" s="214" t="s">
        <v>5583</v>
      </c>
      <c r="B326" s="214" t="s">
        <v>5584</v>
      </c>
      <c r="C326" s="214" t="s">
        <v>6211</v>
      </c>
      <c r="D326" s="214" t="s">
        <v>6212</v>
      </c>
      <c r="E326" s="214" t="s">
        <v>4688</v>
      </c>
      <c r="F326" s="216">
        <v>39854</v>
      </c>
      <c r="G326" s="214" t="s">
        <v>5605</v>
      </c>
      <c r="H326" s="214" t="s">
        <v>2277</v>
      </c>
      <c r="I326" s="214" t="s">
        <v>2278</v>
      </c>
      <c r="J326" s="214" t="s">
        <v>2279</v>
      </c>
      <c r="K326" s="214" t="s">
        <v>2280</v>
      </c>
      <c r="L326" s="216">
        <v>39854</v>
      </c>
      <c r="M326" s="217">
        <v>587.9</v>
      </c>
      <c r="N326" s="217">
        <v>734.88</v>
      </c>
    </row>
    <row r="327" spans="1:14" ht="13.5" thickBot="1">
      <c r="A327" s="214" t="s">
        <v>5583</v>
      </c>
      <c r="B327" s="214" t="s">
        <v>5584</v>
      </c>
      <c r="C327" s="214" t="s">
        <v>6211</v>
      </c>
      <c r="D327" s="214" t="s">
        <v>6212</v>
      </c>
      <c r="E327" s="214" t="s">
        <v>4688</v>
      </c>
      <c r="F327" s="216">
        <v>39864</v>
      </c>
      <c r="G327" s="214" t="s">
        <v>5605</v>
      </c>
      <c r="H327" s="214" t="s">
        <v>2281</v>
      </c>
      <c r="I327" s="214" t="s">
        <v>4310</v>
      </c>
      <c r="J327" s="214" t="s">
        <v>2282</v>
      </c>
      <c r="K327" s="214" t="s">
        <v>2283</v>
      </c>
      <c r="L327" s="216">
        <v>39864</v>
      </c>
      <c r="M327" s="217">
        <v>1686.89</v>
      </c>
      <c r="N327" s="217">
        <v>2108.61</v>
      </c>
    </row>
    <row r="328" spans="1:14" ht="13.5" thickBot="1">
      <c r="A328" s="214" t="s">
        <v>5583</v>
      </c>
      <c r="B328" s="214" t="s">
        <v>5584</v>
      </c>
      <c r="C328" s="214" t="s">
        <v>6211</v>
      </c>
      <c r="D328" s="214" t="s">
        <v>6212</v>
      </c>
      <c r="E328" s="214" t="s">
        <v>4688</v>
      </c>
      <c r="F328" s="216">
        <v>39867</v>
      </c>
      <c r="G328" s="214" t="s">
        <v>5605</v>
      </c>
      <c r="H328" s="214" t="s">
        <v>2284</v>
      </c>
      <c r="I328" s="214" t="s">
        <v>4785</v>
      </c>
      <c r="J328" s="214" t="s">
        <v>2285</v>
      </c>
      <c r="K328" s="214" t="s">
        <v>2286</v>
      </c>
      <c r="L328" s="216">
        <v>39867</v>
      </c>
      <c r="M328" s="217">
        <v>8427.01</v>
      </c>
      <c r="N328" s="217">
        <v>10533.76</v>
      </c>
    </row>
    <row r="329" spans="1:14" ht="13.5" thickBot="1">
      <c r="A329" s="214" t="s">
        <v>5583</v>
      </c>
      <c r="B329" s="214" t="s">
        <v>5584</v>
      </c>
      <c r="C329" s="214" t="s">
        <v>6211</v>
      </c>
      <c r="D329" s="214" t="s">
        <v>6212</v>
      </c>
      <c r="E329" s="214" t="s">
        <v>4688</v>
      </c>
      <c r="F329" s="216">
        <v>39867</v>
      </c>
      <c r="G329" s="214" t="s">
        <v>5605</v>
      </c>
      <c r="H329" s="214" t="s">
        <v>2287</v>
      </c>
      <c r="I329" s="214" t="s">
        <v>4785</v>
      </c>
      <c r="J329" s="214" t="s">
        <v>2288</v>
      </c>
      <c r="K329" s="214" t="s">
        <v>2289</v>
      </c>
      <c r="L329" s="216">
        <v>39867</v>
      </c>
      <c r="M329" s="217">
        <v>3678.63</v>
      </c>
      <c r="N329" s="217">
        <v>4598.29</v>
      </c>
    </row>
    <row r="330" spans="1:14" ht="13.5" thickBot="1">
      <c r="A330" s="214" t="s">
        <v>5583</v>
      </c>
      <c r="B330" s="214" t="s">
        <v>5584</v>
      </c>
      <c r="C330" s="214" t="s">
        <v>6211</v>
      </c>
      <c r="D330" s="214" t="s">
        <v>6212</v>
      </c>
      <c r="E330" s="214" t="s">
        <v>4688</v>
      </c>
      <c r="F330" s="216">
        <v>39898</v>
      </c>
      <c r="G330" s="214" t="s">
        <v>5605</v>
      </c>
      <c r="H330" s="214" t="s">
        <v>2290</v>
      </c>
      <c r="I330" s="214" t="s">
        <v>2291</v>
      </c>
      <c r="J330" s="214" t="s">
        <v>2292</v>
      </c>
      <c r="K330" s="214" t="s">
        <v>2293</v>
      </c>
      <c r="L330" s="216">
        <v>39898</v>
      </c>
      <c r="M330" s="217">
        <v>450.1</v>
      </c>
      <c r="N330" s="217">
        <v>562.63</v>
      </c>
    </row>
    <row r="331" spans="1:14" ht="13.5" thickBot="1">
      <c r="A331" s="214" t="s">
        <v>5583</v>
      </c>
      <c r="B331" s="214" t="s">
        <v>5584</v>
      </c>
      <c r="C331" s="214" t="s">
        <v>6211</v>
      </c>
      <c r="D331" s="214" t="s">
        <v>6212</v>
      </c>
      <c r="E331" s="214" t="s">
        <v>4688</v>
      </c>
      <c r="F331" s="216">
        <v>39898</v>
      </c>
      <c r="G331" s="214" t="s">
        <v>5605</v>
      </c>
      <c r="H331" s="214" t="s">
        <v>2294</v>
      </c>
      <c r="I331" s="214" t="s">
        <v>4310</v>
      </c>
      <c r="J331" s="214" t="s">
        <v>2295</v>
      </c>
      <c r="K331" s="214" t="s">
        <v>2296</v>
      </c>
      <c r="L331" s="216">
        <v>39898</v>
      </c>
      <c r="M331" s="217">
        <v>823.26</v>
      </c>
      <c r="N331" s="217">
        <v>1029.08</v>
      </c>
    </row>
    <row r="332" spans="1:14" ht="13.5" thickBot="1">
      <c r="A332" s="214" t="s">
        <v>5583</v>
      </c>
      <c r="B332" s="214" t="s">
        <v>5584</v>
      </c>
      <c r="C332" s="214" t="s">
        <v>6211</v>
      </c>
      <c r="D332" s="214" t="s">
        <v>6212</v>
      </c>
      <c r="E332" s="214" t="s">
        <v>4688</v>
      </c>
      <c r="F332" s="216">
        <v>39898</v>
      </c>
      <c r="G332" s="214" t="s">
        <v>5605</v>
      </c>
      <c r="H332" s="214" t="s">
        <v>2297</v>
      </c>
      <c r="I332" s="214" t="s">
        <v>4757</v>
      </c>
      <c r="J332" s="214" t="s">
        <v>2298</v>
      </c>
      <c r="K332" s="214" t="s">
        <v>2299</v>
      </c>
      <c r="L332" s="216">
        <v>39898</v>
      </c>
      <c r="M332" s="217">
        <v>7687.5</v>
      </c>
      <c r="N332" s="217">
        <v>9609.3799999999992</v>
      </c>
    </row>
    <row r="333" spans="1:14" ht="13.5" thickBot="1">
      <c r="A333" s="214" t="s">
        <v>5583</v>
      </c>
      <c r="B333" s="214" t="s">
        <v>5584</v>
      </c>
      <c r="C333" s="214" t="s">
        <v>6211</v>
      </c>
      <c r="D333" s="214" t="s">
        <v>6212</v>
      </c>
      <c r="E333" s="214" t="s">
        <v>4688</v>
      </c>
      <c r="F333" s="216">
        <v>39898</v>
      </c>
      <c r="G333" s="214" t="s">
        <v>5605</v>
      </c>
      <c r="H333" s="214" t="s">
        <v>2300</v>
      </c>
      <c r="I333" s="214" t="s">
        <v>4757</v>
      </c>
      <c r="J333" s="214" t="s">
        <v>2301</v>
      </c>
      <c r="K333" s="214" t="s">
        <v>2302</v>
      </c>
      <c r="L333" s="216">
        <v>39898</v>
      </c>
      <c r="M333" s="217">
        <v>2891.15</v>
      </c>
      <c r="N333" s="217">
        <v>3613.94</v>
      </c>
    </row>
    <row r="334" spans="1:14" ht="13.5" thickBot="1">
      <c r="A334" s="214" t="s">
        <v>5583</v>
      </c>
      <c r="B334" s="214" t="s">
        <v>5584</v>
      </c>
      <c r="C334" s="214" t="s">
        <v>6211</v>
      </c>
      <c r="D334" s="214" t="s">
        <v>6212</v>
      </c>
      <c r="E334" s="214" t="s">
        <v>4688</v>
      </c>
      <c r="F334" s="216">
        <v>39925</v>
      </c>
      <c r="G334" s="214" t="s">
        <v>5605</v>
      </c>
      <c r="H334" s="214" t="s">
        <v>2303</v>
      </c>
      <c r="I334" s="214" t="s">
        <v>4289</v>
      </c>
      <c r="J334" s="214" t="s">
        <v>2304</v>
      </c>
      <c r="K334" s="214" t="s">
        <v>2305</v>
      </c>
      <c r="L334" s="216">
        <v>39925</v>
      </c>
      <c r="M334" s="217">
        <v>728.53</v>
      </c>
      <c r="N334" s="217">
        <v>910.66</v>
      </c>
    </row>
    <row r="335" spans="1:14" ht="13.5" thickBot="1">
      <c r="A335" s="214" t="s">
        <v>5583</v>
      </c>
      <c r="B335" s="214" t="s">
        <v>5584</v>
      </c>
      <c r="C335" s="214" t="s">
        <v>6211</v>
      </c>
      <c r="D335" s="214" t="s">
        <v>6212</v>
      </c>
      <c r="E335" s="214" t="s">
        <v>4688</v>
      </c>
      <c r="F335" s="216">
        <v>39926</v>
      </c>
      <c r="G335" s="214" t="s">
        <v>5605</v>
      </c>
      <c r="H335" s="214" t="s">
        <v>2306</v>
      </c>
      <c r="I335" s="214" t="s">
        <v>4310</v>
      </c>
      <c r="J335" s="214" t="s">
        <v>2307</v>
      </c>
      <c r="K335" s="214" t="s">
        <v>2308</v>
      </c>
      <c r="L335" s="216">
        <v>39925</v>
      </c>
      <c r="M335" s="217">
        <v>1252.6400000000001</v>
      </c>
      <c r="N335" s="217">
        <v>1565.8</v>
      </c>
    </row>
    <row r="336" spans="1:14" ht="13.5" thickBot="1">
      <c r="A336" s="214" t="s">
        <v>5583</v>
      </c>
      <c r="B336" s="214" t="s">
        <v>5584</v>
      </c>
      <c r="C336" s="214" t="s">
        <v>6211</v>
      </c>
      <c r="D336" s="214" t="s">
        <v>6212</v>
      </c>
      <c r="E336" s="214" t="s">
        <v>4688</v>
      </c>
      <c r="F336" s="216">
        <v>39926</v>
      </c>
      <c r="G336" s="214" t="s">
        <v>5605</v>
      </c>
      <c r="H336" s="214" t="s">
        <v>2309</v>
      </c>
      <c r="I336" s="214" t="s">
        <v>4310</v>
      </c>
      <c r="J336" s="214" t="s">
        <v>2310</v>
      </c>
      <c r="K336" s="214" t="s">
        <v>2311</v>
      </c>
      <c r="L336" s="216">
        <v>39925</v>
      </c>
      <c r="M336" s="217">
        <v>599.14</v>
      </c>
      <c r="N336" s="217">
        <v>748.93</v>
      </c>
    </row>
    <row r="337" spans="1:14" ht="13.5" thickBot="1">
      <c r="A337" s="214" t="s">
        <v>5583</v>
      </c>
      <c r="B337" s="214" t="s">
        <v>5584</v>
      </c>
      <c r="C337" s="214" t="s">
        <v>6211</v>
      </c>
      <c r="D337" s="214" t="s">
        <v>6212</v>
      </c>
      <c r="E337" s="214" t="s">
        <v>4688</v>
      </c>
      <c r="F337" s="216">
        <v>39931</v>
      </c>
      <c r="G337" s="214" t="s">
        <v>5605</v>
      </c>
      <c r="H337" s="214" t="s">
        <v>2312</v>
      </c>
      <c r="I337" s="214" t="s">
        <v>4757</v>
      </c>
      <c r="J337" s="214" t="s">
        <v>2313</v>
      </c>
      <c r="K337" s="214" t="s">
        <v>2314</v>
      </c>
      <c r="L337" s="216">
        <v>39925</v>
      </c>
      <c r="M337" s="217">
        <v>3325.1</v>
      </c>
      <c r="N337" s="217">
        <v>4156.38</v>
      </c>
    </row>
    <row r="338" spans="1:14" ht="13.5" thickBot="1">
      <c r="A338" s="214" t="s">
        <v>5583</v>
      </c>
      <c r="B338" s="214" t="s">
        <v>5584</v>
      </c>
      <c r="C338" s="214" t="s">
        <v>6211</v>
      </c>
      <c r="D338" s="214" t="s">
        <v>6212</v>
      </c>
      <c r="E338" s="214" t="s">
        <v>4688</v>
      </c>
      <c r="F338" s="216">
        <v>39931</v>
      </c>
      <c r="G338" s="214" t="s">
        <v>5605</v>
      </c>
      <c r="H338" s="214" t="s">
        <v>2315</v>
      </c>
      <c r="I338" s="214" t="s">
        <v>4757</v>
      </c>
      <c r="J338" s="214" t="s">
        <v>2316</v>
      </c>
      <c r="K338" s="214" t="s">
        <v>2317</v>
      </c>
      <c r="L338" s="216">
        <v>39925</v>
      </c>
      <c r="M338" s="217">
        <v>7679.55</v>
      </c>
      <c r="N338" s="217">
        <v>9599.44</v>
      </c>
    </row>
    <row r="339" spans="1:14" ht="13.5" thickBot="1">
      <c r="A339" s="214" t="s">
        <v>5583</v>
      </c>
      <c r="B339" s="214" t="s">
        <v>5584</v>
      </c>
      <c r="C339" s="214" t="s">
        <v>6211</v>
      </c>
      <c r="D339" s="214" t="s">
        <v>6212</v>
      </c>
      <c r="E339" s="214" t="s">
        <v>4688</v>
      </c>
      <c r="F339" s="216">
        <v>39952</v>
      </c>
      <c r="G339" s="214" t="s">
        <v>5605</v>
      </c>
      <c r="H339" s="214" t="s">
        <v>2318</v>
      </c>
      <c r="I339" s="214" t="s">
        <v>4249</v>
      </c>
      <c r="J339" s="214" t="s">
        <v>2319</v>
      </c>
      <c r="K339" s="214" t="s">
        <v>2320</v>
      </c>
      <c r="L339" s="216">
        <v>39952</v>
      </c>
      <c r="M339" s="217">
        <v>647.92999999999995</v>
      </c>
      <c r="N339" s="217">
        <v>809.91</v>
      </c>
    </row>
    <row r="340" spans="1:14" ht="13.5" thickBot="1">
      <c r="A340" s="214" t="s">
        <v>5583</v>
      </c>
      <c r="B340" s="214" t="s">
        <v>5584</v>
      </c>
      <c r="C340" s="214" t="s">
        <v>6211</v>
      </c>
      <c r="D340" s="214" t="s">
        <v>6212</v>
      </c>
      <c r="E340" s="214" t="s">
        <v>4688</v>
      </c>
      <c r="F340" s="216">
        <v>39955</v>
      </c>
      <c r="G340" s="214" t="s">
        <v>5605</v>
      </c>
      <c r="H340" s="214" t="s">
        <v>2321</v>
      </c>
      <c r="I340" s="214" t="s">
        <v>4118</v>
      </c>
      <c r="J340" s="214" t="s">
        <v>2322</v>
      </c>
      <c r="K340" s="214" t="s">
        <v>2323</v>
      </c>
      <c r="L340" s="216">
        <v>39952</v>
      </c>
      <c r="M340" s="217">
        <v>1257.51</v>
      </c>
      <c r="N340" s="217">
        <v>1571.89</v>
      </c>
    </row>
    <row r="341" spans="1:14" ht="13.5" thickBot="1">
      <c r="A341" s="214" t="s">
        <v>5583</v>
      </c>
      <c r="B341" s="214" t="s">
        <v>5584</v>
      </c>
      <c r="C341" s="214" t="s">
        <v>6211</v>
      </c>
      <c r="D341" s="214" t="s">
        <v>6212</v>
      </c>
      <c r="E341" s="214" t="s">
        <v>4688</v>
      </c>
      <c r="F341" s="216">
        <v>39958</v>
      </c>
      <c r="G341" s="214" t="s">
        <v>5605</v>
      </c>
      <c r="H341" s="214" t="s">
        <v>2324</v>
      </c>
      <c r="I341" s="214" t="s">
        <v>4757</v>
      </c>
      <c r="J341" s="214" t="s">
        <v>2325</v>
      </c>
      <c r="K341" s="214" t="s">
        <v>2326</v>
      </c>
      <c r="L341" s="216">
        <v>39952</v>
      </c>
      <c r="M341" s="217">
        <v>2446.04</v>
      </c>
      <c r="N341" s="217">
        <v>3057.55</v>
      </c>
    </row>
    <row r="342" spans="1:14" ht="13.5" thickBot="1">
      <c r="A342" s="214" t="s">
        <v>5583</v>
      </c>
      <c r="B342" s="214" t="s">
        <v>5584</v>
      </c>
      <c r="C342" s="214" t="s">
        <v>6211</v>
      </c>
      <c r="D342" s="214" t="s">
        <v>6212</v>
      </c>
      <c r="E342" s="214" t="s">
        <v>4688</v>
      </c>
      <c r="F342" s="216">
        <v>39961</v>
      </c>
      <c r="G342" s="214" t="s">
        <v>5605</v>
      </c>
      <c r="H342" s="214" t="s">
        <v>2327</v>
      </c>
      <c r="I342" s="214" t="s">
        <v>6265</v>
      </c>
      <c r="J342" s="214" t="s">
        <v>2328</v>
      </c>
      <c r="K342" s="214" t="s">
        <v>2329</v>
      </c>
      <c r="L342" s="216">
        <v>39952</v>
      </c>
      <c r="M342" s="217">
        <v>10866.86</v>
      </c>
      <c r="N342" s="217">
        <v>13583.58</v>
      </c>
    </row>
    <row r="343" spans="1:14" ht="13.5" thickBot="1">
      <c r="A343" s="214" t="s">
        <v>5583</v>
      </c>
      <c r="B343" s="214" t="s">
        <v>5584</v>
      </c>
      <c r="C343" s="214" t="s">
        <v>6211</v>
      </c>
      <c r="D343" s="214" t="s">
        <v>6212</v>
      </c>
      <c r="E343" s="214" t="s">
        <v>4688</v>
      </c>
      <c r="F343" s="216">
        <v>39986</v>
      </c>
      <c r="G343" s="214" t="s">
        <v>5605</v>
      </c>
      <c r="H343" s="214" t="s">
        <v>2330</v>
      </c>
      <c r="I343" s="214" t="s">
        <v>2331</v>
      </c>
      <c r="J343" s="214" t="s">
        <v>2332</v>
      </c>
      <c r="K343" s="214" t="s">
        <v>2333</v>
      </c>
      <c r="L343" s="216">
        <v>39986</v>
      </c>
      <c r="M343" s="217">
        <v>1278</v>
      </c>
      <c r="N343" s="217">
        <v>1597.5</v>
      </c>
    </row>
    <row r="344" spans="1:14" ht="13.5" thickBot="1">
      <c r="A344" s="214" t="s">
        <v>5583</v>
      </c>
      <c r="B344" s="214" t="s">
        <v>5584</v>
      </c>
      <c r="C344" s="214" t="s">
        <v>6211</v>
      </c>
      <c r="D344" s="214" t="s">
        <v>6212</v>
      </c>
      <c r="E344" s="214" t="s">
        <v>4688</v>
      </c>
      <c r="F344" s="216">
        <v>39986</v>
      </c>
      <c r="G344" s="214" t="s">
        <v>5605</v>
      </c>
      <c r="H344" s="214" t="s">
        <v>2334</v>
      </c>
      <c r="I344" s="214" t="s">
        <v>6265</v>
      </c>
      <c r="J344" s="214" t="s">
        <v>2335</v>
      </c>
      <c r="K344" s="214" t="s">
        <v>2336</v>
      </c>
      <c r="L344" s="216">
        <v>39986</v>
      </c>
      <c r="M344" s="217">
        <v>4790.1499999999996</v>
      </c>
      <c r="N344" s="217">
        <v>5987.69</v>
      </c>
    </row>
    <row r="345" spans="1:14" ht="13.5" thickBot="1">
      <c r="A345" s="214" t="s">
        <v>5583</v>
      </c>
      <c r="B345" s="214" t="s">
        <v>5584</v>
      </c>
      <c r="C345" s="214" t="s">
        <v>6211</v>
      </c>
      <c r="D345" s="214" t="s">
        <v>6212</v>
      </c>
      <c r="E345" s="214" t="s">
        <v>4688</v>
      </c>
      <c r="F345" s="216">
        <v>39986</v>
      </c>
      <c r="G345" s="214" t="s">
        <v>5605</v>
      </c>
      <c r="H345" s="214" t="s">
        <v>2337</v>
      </c>
      <c r="I345" s="214" t="s">
        <v>6265</v>
      </c>
      <c r="J345" s="214" t="s">
        <v>2338</v>
      </c>
      <c r="K345" s="214" t="s">
        <v>2339</v>
      </c>
      <c r="L345" s="216">
        <v>39986</v>
      </c>
      <c r="M345" s="217">
        <v>8849.94</v>
      </c>
      <c r="N345" s="217">
        <v>11062.43</v>
      </c>
    </row>
    <row r="346" spans="1:14" ht="13.5" thickBot="1">
      <c r="A346" s="214" t="s">
        <v>5583</v>
      </c>
      <c r="B346" s="214" t="s">
        <v>5584</v>
      </c>
      <c r="C346" s="214" t="s">
        <v>6211</v>
      </c>
      <c r="D346" s="214" t="s">
        <v>6212</v>
      </c>
      <c r="E346" s="214" t="s">
        <v>4688</v>
      </c>
      <c r="F346" s="216">
        <v>39986</v>
      </c>
      <c r="G346" s="214" t="s">
        <v>5605</v>
      </c>
      <c r="H346" s="214" t="s">
        <v>2340</v>
      </c>
      <c r="I346" s="214" t="s">
        <v>4289</v>
      </c>
      <c r="J346" s="214" t="s">
        <v>2341</v>
      </c>
      <c r="K346" s="214" t="s">
        <v>2342</v>
      </c>
      <c r="L346" s="216">
        <v>39986</v>
      </c>
      <c r="M346" s="217">
        <v>3368.92</v>
      </c>
      <c r="N346" s="217">
        <v>4211.1499999999996</v>
      </c>
    </row>
    <row r="347" spans="1:14" ht="13.5" thickBot="1">
      <c r="A347" s="214" t="s">
        <v>5583</v>
      </c>
      <c r="B347" s="214" t="s">
        <v>5584</v>
      </c>
      <c r="C347" s="214" t="s">
        <v>6211</v>
      </c>
      <c r="D347" s="214" t="s">
        <v>6212</v>
      </c>
      <c r="E347" s="214" t="s">
        <v>4688</v>
      </c>
      <c r="F347" s="216">
        <v>40015</v>
      </c>
      <c r="G347" s="214" t="s">
        <v>5605</v>
      </c>
      <c r="H347" s="214" t="s">
        <v>2343</v>
      </c>
      <c r="I347" s="214" t="s">
        <v>4249</v>
      </c>
      <c r="J347" s="214" t="s">
        <v>2344</v>
      </c>
      <c r="K347" s="214" t="s">
        <v>2345</v>
      </c>
      <c r="L347" s="216">
        <v>40015</v>
      </c>
      <c r="M347" s="217">
        <v>3359.62</v>
      </c>
      <c r="N347" s="217">
        <v>4199.53</v>
      </c>
    </row>
    <row r="348" spans="1:14" ht="13.5" thickBot="1">
      <c r="A348" s="214" t="s">
        <v>5583</v>
      </c>
      <c r="B348" s="214" t="s">
        <v>5584</v>
      </c>
      <c r="C348" s="214" t="s">
        <v>6211</v>
      </c>
      <c r="D348" s="214" t="s">
        <v>6212</v>
      </c>
      <c r="E348" s="214" t="s">
        <v>4688</v>
      </c>
      <c r="F348" s="216">
        <v>40015</v>
      </c>
      <c r="G348" s="214" t="s">
        <v>5605</v>
      </c>
      <c r="H348" s="214" t="s">
        <v>2346</v>
      </c>
      <c r="I348" s="214" t="s">
        <v>2347</v>
      </c>
      <c r="J348" s="214" t="s">
        <v>2348</v>
      </c>
      <c r="K348" s="214" t="s">
        <v>2349</v>
      </c>
      <c r="L348" s="216">
        <v>40015</v>
      </c>
      <c r="M348" s="217">
        <v>447.54</v>
      </c>
      <c r="N348" s="217">
        <v>559.42999999999995</v>
      </c>
    </row>
    <row r="349" spans="1:14" ht="13.5" thickBot="1">
      <c r="A349" s="214" t="s">
        <v>5583</v>
      </c>
      <c r="B349" s="214" t="s">
        <v>5584</v>
      </c>
      <c r="C349" s="214" t="s">
        <v>6211</v>
      </c>
      <c r="D349" s="214" t="s">
        <v>6212</v>
      </c>
      <c r="E349" s="214" t="s">
        <v>4688</v>
      </c>
      <c r="F349" s="216">
        <v>40030</v>
      </c>
      <c r="G349" s="214" t="s">
        <v>5605</v>
      </c>
      <c r="H349" s="214" t="s">
        <v>2350</v>
      </c>
      <c r="I349" s="214" t="s">
        <v>2351</v>
      </c>
      <c r="J349" s="214" t="s">
        <v>2352</v>
      </c>
      <c r="K349" s="214" t="s">
        <v>2353</v>
      </c>
      <c r="L349" s="216">
        <v>40030</v>
      </c>
      <c r="M349" s="217">
        <v>3054.31</v>
      </c>
      <c r="N349" s="217">
        <v>3817.89</v>
      </c>
    </row>
    <row r="350" spans="1:14" ht="13.5" thickBot="1">
      <c r="A350" s="214" t="s">
        <v>5583</v>
      </c>
      <c r="B350" s="214" t="s">
        <v>5584</v>
      </c>
      <c r="C350" s="214" t="s">
        <v>6211</v>
      </c>
      <c r="D350" s="214" t="s">
        <v>6212</v>
      </c>
      <c r="E350" s="214" t="s">
        <v>4688</v>
      </c>
      <c r="F350" s="216">
        <v>40030</v>
      </c>
      <c r="G350" s="214" t="s">
        <v>5605</v>
      </c>
      <c r="H350" s="214" t="s">
        <v>2354</v>
      </c>
      <c r="I350" s="214" t="s">
        <v>2351</v>
      </c>
      <c r="J350" s="214" t="s">
        <v>2355</v>
      </c>
      <c r="K350" s="214" t="s">
        <v>2356</v>
      </c>
      <c r="L350" s="216">
        <v>40030</v>
      </c>
      <c r="M350" s="217">
        <v>8566.4</v>
      </c>
      <c r="N350" s="217">
        <v>10708</v>
      </c>
    </row>
    <row r="351" spans="1:14" ht="13.5" thickBot="1">
      <c r="A351" s="214" t="s">
        <v>5583</v>
      </c>
      <c r="B351" s="214" t="s">
        <v>5584</v>
      </c>
      <c r="C351" s="214" t="s">
        <v>6211</v>
      </c>
      <c r="D351" s="214" t="s">
        <v>6212</v>
      </c>
      <c r="E351" s="214" t="s">
        <v>4688</v>
      </c>
      <c r="F351" s="216">
        <v>40046</v>
      </c>
      <c r="G351" s="214" t="s">
        <v>5605</v>
      </c>
      <c r="H351" s="214" t="s">
        <v>2357</v>
      </c>
      <c r="I351" s="214" t="s">
        <v>2358</v>
      </c>
      <c r="J351" s="214" t="s">
        <v>2359</v>
      </c>
      <c r="K351" s="214" t="s">
        <v>2360</v>
      </c>
      <c r="L351" s="216">
        <v>40046</v>
      </c>
      <c r="M351" s="217">
        <v>497.75</v>
      </c>
      <c r="N351" s="217">
        <v>622.19000000000005</v>
      </c>
    </row>
    <row r="352" spans="1:14" ht="13.5" thickBot="1">
      <c r="A352" s="214" t="s">
        <v>5583</v>
      </c>
      <c r="B352" s="214" t="s">
        <v>5584</v>
      </c>
      <c r="C352" s="214" t="s">
        <v>6211</v>
      </c>
      <c r="D352" s="214" t="s">
        <v>6212</v>
      </c>
      <c r="E352" s="214" t="s">
        <v>4688</v>
      </c>
      <c r="F352" s="216">
        <v>40049</v>
      </c>
      <c r="G352" s="214" t="s">
        <v>5605</v>
      </c>
      <c r="H352" s="214" t="s">
        <v>2361</v>
      </c>
      <c r="I352" s="214" t="s">
        <v>6265</v>
      </c>
      <c r="J352" s="214" t="s">
        <v>2362</v>
      </c>
      <c r="K352" s="214" t="s">
        <v>2363</v>
      </c>
      <c r="L352" s="216">
        <v>40049</v>
      </c>
      <c r="M352" s="217">
        <v>10169.42</v>
      </c>
      <c r="N352" s="217">
        <v>12711.78</v>
      </c>
    </row>
    <row r="353" spans="1:14" ht="13.5" thickBot="1">
      <c r="A353" s="214" t="s">
        <v>5583</v>
      </c>
      <c r="B353" s="214" t="s">
        <v>5584</v>
      </c>
      <c r="C353" s="214" t="s">
        <v>6211</v>
      </c>
      <c r="D353" s="214" t="s">
        <v>6212</v>
      </c>
      <c r="E353" s="214" t="s">
        <v>4688</v>
      </c>
      <c r="F353" s="216">
        <v>40049</v>
      </c>
      <c r="G353" s="214" t="s">
        <v>5605</v>
      </c>
      <c r="H353" s="214" t="s">
        <v>2364</v>
      </c>
      <c r="I353" s="214" t="s">
        <v>4310</v>
      </c>
      <c r="J353" s="214" t="s">
        <v>2365</v>
      </c>
      <c r="K353" s="214" t="s">
        <v>2366</v>
      </c>
      <c r="L353" s="216">
        <v>40049</v>
      </c>
      <c r="M353" s="217">
        <v>421.72</v>
      </c>
      <c r="N353" s="217">
        <v>527.15</v>
      </c>
    </row>
    <row r="354" spans="1:14" ht="13.5" thickBot="1">
      <c r="A354" s="214" t="s">
        <v>5583</v>
      </c>
      <c r="B354" s="214" t="s">
        <v>5584</v>
      </c>
      <c r="C354" s="214" t="s">
        <v>6211</v>
      </c>
      <c r="D354" s="214" t="s">
        <v>6212</v>
      </c>
      <c r="E354" s="214" t="s">
        <v>4688</v>
      </c>
      <c r="F354" s="216">
        <v>40049</v>
      </c>
      <c r="G354" s="214" t="s">
        <v>5605</v>
      </c>
      <c r="H354" s="214" t="s">
        <v>2367</v>
      </c>
      <c r="I354" s="214" t="s">
        <v>6265</v>
      </c>
      <c r="J354" s="214" t="s">
        <v>2368</v>
      </c>
      <c r="K354" s="214" t="s">
        <v>2369</v>
      </c>
      <c r="L354" s="216">
        <v>40049</v>
      </c>
      <c r="M354" s="217">
        <v>3844.63</v>
      </c>
      <c r="N354" s="217">
        <v>4805.79</v>
      </c>
    </row>
    <row r="355" spans="1:14" ht="13.5" thickBot="1">
      <c r="A355" s="214" t="s">
        <v>5583</v>
      </c>
      <c r="B355" s="214" t="s">
        <v>5584</v>
      </c>
      <c r="C355" s="214" t="s">
        <v>6211</v>
      </c>
      <c r="D355" s="214" t="s">
        <v>6212</v>
      </c>
      <c r="E355" s="214" t="s">
        <v>4688</v>
      </c>
      <c r="F355" s="216">
        <v>40051</v>
      </c>
      <c r="G355" s="214" t="s">
        <v>5605</v>
      </c>
      <c r="H355" s="214" t="s">
        <v>2370</v>
      </c>
      <c r="I355" s="214" t="s">
        <v>2371</v>
      </c>
      <c r="J355" s="214" t="s">
        <v>2372</v>
      </c>
      <c r="K355" s="214" t="s">
        <v>2373</v>
      </c>
      <c r="L355" s="216">
        <v>40051</v>
      </c>
      <c r="M355" s="217">
        <v>869.33</v>
      </c>
      <c r="N355" s="217">
        <v>1086.6600000000001</v>
      </c>
    </row>
    <row r="356" spans="1:14" ht="13.5" thickBot="1">
      <c r="A356" s="214" t="s">
        <v>5583</v>
      </c>
      <c r="B356" s="214" t="s">
        <v>5584</v>
      </c>
      <c r="C356" s="214" t="s">
        <v>6211</v>
      </c>
      <c r="D356" s="214" t="s">
        <v>6212</v>
      </c>
      <c r="E356" s="214" t="s">
        <v>4688</v>
      </c>
      <c r="F356" s="216">
        <v>40085</v>
      </c>
      <c r="G356" s="214" t="s">
        <v>5605</v>
      </c>
      <c r="H356" s="214" t="s">
        <v>2374</v>
      </c>
      <c r="I356" s="214" t="s">
        <v>6265</v>
      </c>
      <c r="J356" s="214" t="s">
        <v>2375</v>
      </c>
      <c r="K356" s="214" t="s">
        <v>2376</v>
      </c>
      <c r="L356" s="216">
        <v>40085</v>
      </c>
      <c r="M356" s="217">
        <v>8192.1</v>
      </c>
      <c r="N356" s="217">
        <v>10240.129999999999</v>
      </c>
    </row>
    <row r="357" spans="1:14" ht="13.5" thickBot="1">
      <c r="A357" s="214" t="s">
        <v>5583</v>
      </c>
      <c r="B357" s="214" t="s">
        <v>5584</v>
      </c>
      <c r="C357" s="214" t="s">
        <v>6211</v>
      </c>
      <c r="D357" s="214" t="s">
        <v>6212</v>
      </c>
      <c r="E357" s="214" t="s">
        <v>4688</v>
      </c>
      <c r="F357" s="216">
        <v>40085</v>
      </c>
      <c r="G357" s="214" t="s">
        <v>5605</v>
      </c>
      <c r="H357" s="214" t="s">
        <v>2377</v>
      </c>
      <c r="I357" s="214" t="s">
        <v>4310</v>
      </c>
      <c r="J357" s="214" t="s">
        <v>2378</v>
      </c>
      <c r="K357" s="214" t="s">
        <v>2379</v>
      </c>
      <c r="L357" s="216">
        <v>40085</v>
      </c>
      <c r="M357" s="217">
        <v>2056.46</v>
      </c>
      <c r="N357" s="217">
        <v>2570.58</v>
      </c>
    </row>
    <row r="358" spans="1:14" ht="13.5" thickBot="1">
      <c r="A358" s="214" t="s">
        <v>5583</v>
      </c>
      <c r="B358" s="214" t="s">
        <v>5584</v>
      </c>
      <c r="C358" s="214" t="s">
        <v>6211</v>
      </c>
      <c r="D358" s="214" t="s">
        <v>6212</v>
      </c>
      <c r="E358" s="214" t="s">
        <v>4688</v>
      </c>
      <c r="F358" s="216">
        <v>40085</v>
      </c>
      <c r="G358" s="214" t="s">
        <v>5605</v>
      </c>
      <c r="H358" s="214" t="s">
        <v>2380</v>
      </c>
      <c r="I358" s="214" t="s">
        <v>4289</v>
      </c>
      <c r="J358" s="214" t="s">
        <v>2381</v>
      </c>
      <c r="K358" s="214" t="s">
        <v>2382</v>
      </c>
      <c r="L358" s="216">
        <v>40085</v>
      </c>
      <c r="M358" s="217">
        <v>1742.04</v>
      </c>
      <c r="N358" s="217">
        <v>2177.5500000000002</v>
      </c>
    </row>
    <row r="359" spans="1:14" ht="13.5" thickBot="1">
      <c r="A359" s="214" t="s">
        <v>5583</v>
      </c>
      <c r="B359" s="214" t="s">
        <v>5584</v>
      </c>
      <c r="C359" s="214" t="s">
        <v>6211</v>
      </c>
      <c r="D359" s="214" t="s">
        <v>6212</v>
      </c>
      <c r="E359" s="214" t="s">
        <v>4688</v>
      </c>
      <c r="F359" s="216">
        <v>40085</v>
      </c>
      <c r="G359" s="214" t="s">
        <v>5605</v>
      </c>
      <c r="H359" s="214" t="s">
        <v>2383</v>
      </c>
      <c r="I359" s="214" t="s">
        <v>6265</v>
      </c>
      <c r="J359" s="214" t="s">
        <v>2384</v>
      </c>
      <c r="K359" s="214" t="s">
        <v>2385</v>
      </c>
      <c r="L359" s="216">
        <v>40085</v>
      </c>
      <c r="M359" s="217">
        <v>3303.8</v>
      </c>
      <c r="N359" s="217">
        <v>4129.75</v>
      </c>
    </row>
    <row r="360" spans="1:14" ht="13.5" thickBot="1">
      <c r="A360" s="214" t="s">
        <v>5583</v>
      </c>
      <c r="B360" s="214" t="s">
        <v>5584</v>
      </c>
      <c r="C360" s="214" t="s">
        <v>6211</v>
      </c>
      <c r="D360" s="214" t="s">
        <v>6212</v>
      </c>
      <c r="E360" s="214" t="s">
        <v>4688</v>
      </c>
      <c r="F360" s="216">
        <v>40108</v>
      </c>
      <c r="G360" s="214" t="s">
        <v>5605</v>
      </c>
      <c r="H360" s="214" t="s">
        <v>2386</v>
      </c>
      <c r="I360" s="214" t="s">
        <v>4310</v>
      </c>
      <c r="J360" s="214" t="s">
        <v>2387</v>
      </c>
      <c r="K360" s="214" t="s">
        <v>2388</v>
      </c>
      <c r="L360" s="216">
        <v>40108</v>
      </c>
      <c r="M360" s="217">
        <v>1608.15</v>
      </c>
      <c r="N360" s="217">
        <v>2010.19</v>
      </c>
    </row>
    <row r="361" spans="1:14" ht="13.5" thickBot="1">
      <c r="A361" s="214" t="s">
        <v>5583</v>
      </c>
      <c r="B361" s="214" t="s">
        <v>5584</v>
      </c>
      <c r="C361" s="214" t="s">
        <v>6211</v>
      </c>
      <c r="D361" s="214" t="s">
        <v>6212</v>
      </c>
      <c r="E361" s="214" t="s">
        <v>4688</v>
      </c>
      <c r="F361" s="216">
        <v>40112</v>
      </c>
      <c r="G361" s="214" t="s">
        <v>5605</v>
      </c>
      <c r="H361" s="214" t="s">
        <v>2389</v>
      </c>
      <c r="I361" s="214" t="s">
        <v>4289</v>
      </c>
      <c r="J361" s="214" t="s">
        <v>2390</v>
      </c>
      <c r="K361" s="214" t="s">
        <v>2391</v>
      </c>
      <c r="L361" s="216">
        <v>40112</v>
      </c>
      <c r="M361" s="217">
        <v>3778.1</v>
      </c>
      <c r="N361" s="217">
        <v>4722.63</v>
      </c>
    </row>
    <row r="362" spans="1:14" ht="13.5" thickBot="1">
      <c r="A362" s="214" t="s">
        <v>5583</v>
      </c>
      <c r="B362" s="214" t="s">
        <v>5584</v>
      </c>
      <c r="C362" s="214" t="s">
        <v>6211</v>
      </c>
      <c r="D362" s="214" t="s">
        <v>6212</v>
      </c>
      <c r="E362" s="214" t="s">
        <v>4688</v>
      </c>
      <c r="F362" s="216">
        <v>40112</v>
      </c>
      <c r="G362" s="214" t="s">
        <v>5605</v>
      </c>
      <c r="H362" s="214" t="s">
        <v>2392</v>
      </c>
      <c r="I362" s="214" t="s">
        <v>4813</v>
      </c>
      <c r="J362" s="214" t="s">
        <v>2393</v>
      </c>
      <c r="K362" s="214" t="s">
        <v>2394</v>
      </c>
      <c r="L362" s="216">
        <v>40112</v>
      </c>
      <c r="M362" s="217">
        <v>2139.3000000000002</v>
      </c>
      <c r="N362" s="217">
        <v>2674.13</v>
      </c>
    </row>
    <row r="363" spans="1:14" ht="13.5" thickBot="1">
      <c r="A363" s="214" t="s">
        <v>5583</v>
      </c>
      <c r="B363" s="214" t="s">
        <v>5584</v>
      </c>
      <c r="C363" s="214" t="s">
        <v>6211</v>
      </c>
      <c r="D363" s="214" t="s">
        <v>6212</v>
      </c>
      <c r="E363" s="214" t="s">
        <v>4688</v>
      </c>
      <c r="F363" s="216">
        <v>40112</v>
      </c>
      <c r="G363" s="214" t="s">
        <v>5605</v>
      </c>
      <c r="H363" s="214" t="s">
        <v>2395</v>
      </c>
      <c r="I363" s="214" t="s">
        <v>4813</v>
      </c>
      <c r="J363" s="214" t="s">
        <v>2396</v>
      </c>
      <c r="K363" s="214" t="s">
        <v>2397</v>
      </c>
      <c r="L363" s="216">
        <v>40112</v>
      </c>
      <c r="M363" s="217">
        <v>12792.44</v>
      </c>
      <c r="N363" s="217">
        <v>15990.55</v>
      </c>
    </row>
    <row r="364" spans="1:14" ht="13.5" thickBot="1">
      <c r="A364" s="214" t="s">
        <v>5583</v>
      </c>
      <c r="B364" s="214" t="s">
        <v>5584</v>
      </c>
      <c r="C364" s="214" t="s">
        <v>6211</v>
      </c>
      <c r="D364" s="214" t="s">
        <v>6212</v>
      </c>
      <c r="E364" s="214" t="s">
        <v>4688</v>
      </c>
      <c r="F364" s="216">
        <v>40140</v>
      </c>
      <c r="G364" s="214" t="s">
        <v>5605</v>
      </c>
      <c r="H364" s="214" t="s">
        <v>2398</v>
      </c>
      <c r="I364" s="214" t="s">
        <v>4289</v>
      </c>
      <c r="J364" s="214" t="s">
        <v>2399</v>
      </c>
      <c r="K364" s="214" t="s">
        <v>2400</v>
      </c>
      <c r="L364" s="216">
        <v>40140</v>
      </c>
      <c r="M364" s="217">
        <v>4242.8999999999996</v>
      </c>
      <c r="N364" s="217">
        <v>5303.63</v>
      </c>
    </row>
    <row r="365" spans="1:14" ht="13.5" thickBot="1">
      <c r="A365" s="214" t="s">
        <v>5583</v>
      </c>
      <c r="B365" s="214" t="s">
        <v>5584</v>
      </c>
      <c r="C365" s="214" t="s">
        <v>6211</v>
      </c>
      <c r="D365" s="214" t="s">
        <v>6212</v>
      </c>
      <c r="E365" s="214" t="s">
        <v>4688</v>
      </c>
      <c r="F365" s="216">
        <v>40141</v>
      </c>
      <c r="G365" s="214" t="s">
        <v>5605</v>
      </c>
      <c r="H365" s="214" t="s">
        <v>2401</v>
      </c>
      <c r="I365" s="214" t="s">
        <v>2402</v>
      </c>
      <c r="J365" s="214" t="s">
        <v>2403</v>
      </c>
      <c r="K365" s="214" t="s">
        <v>2404</v>
      </c>
      <c r="L365" s="216">
        <v>40141</v>
      </c>
      <c r="M365" s="217">
        <v>1855.49</v>
      </c>
      <c r="N365" s="217">
        <v>2319.36</v>
      </c>
    </row>
    <row r="366" spans="1:14" ht="13.5" thickBot="1">
      <c r="A366" s="214" t="s">
        <v>5583</v>
      </c>
      <c r="B366" s="214" t="s">
        <v>5584</v>
      </c>
      <c r="C366" s="214" t="s">
        <v>6211</v>
      </c>
      <c r="D366" s="214" t="s">
        <v>6212</v>
      </c>
      <c r="E366" s="214" t="s">
        <v>4688</v>
      </c>
      <c r="F366" s="216">
        <v>40144</v>
      </c>
      <c r="G366" s="214" t="s">
        <v>5605</v>
      </c>
      <c r="H366" s="214" t="s">
        <v>2405</v>
      </c>
      <c r="I366" s="214" t="s">
        <v>6265</v>
      </c>
      <c r="J366" s="214" t="s">
        <v>2406</v>
      </c>
      <c r="K366" s="214" t="s">
        <v>2407</v>
      </c>
      <c r="L366" s="216">
        <v>40144</v>
      </c>
      <c r="M366" s="217">
        <v>3405.02</v>
      </c>
      <c r="N366" s="217">
        <v>4256.28</v>
      </c>
    </row>
    <row r="367" spans="1:14" ht="13.5" thickBot="1">
      <c r="A367" s="214" t="s">
        <v>5583</v>
      </c>
      <c r="B367" s="214" t="s">
        <v>5584</v>
      </c>
      <c r="C367" s="214" t="s">
        <v>6211</v>
      </c>
      <c r="D367" s="214" t="s">
        <v>6212</v>
      </c>
      <c r="E367" s="214" t="s">
        <v>4688</v>
      </c>
      <c r="F367" s="216">
        <v>40144</v>
      </c>
      <c r="G367" s="214" t="s">
        <v>5605</v>
      </c>
      <c r="H367" s="214" t="s">
        <v>2408</v>
      </c>
      <c r="I367" s="214" t="s">
        <v>6265</v>
      </c>
      <c r="J367" s="214" t="s">
        <v>2409</v>
      </c>
      <c r="K367" s="214" t="s">
        <v>2410</v>
      </c>
      <c r="L367" s="216">
        <v>40144</v>
      </c>
      <c r="M367" s="217">
        <v>11000.37</v>
      </c>
      <c r="N367" s="217">
        <v>13750.46</v>
      </c>
    </row>
    <row r="368" spans="1:14" ht="13.5" thickBot="1">
      <c r="A368" s="214" t="s">
        <v>5583</v>
      </c>
      <c r="B368" s="214" t="s">
        <v>5584</v>
      </c>
      <c r="C368" s="214" t="s">
        <v>6211</v>
      </c>
      <c r="D368" s="214" t="s">
        <v>6212</v>
      </c>
      <c r="E368" s="214" t="s">
        <v>4688</v>
      </c>
      <c r="F368" s="216">
        <v>40165</v>
      </c>
      <c r="G368" s="214" t="s">
        <v>5605</v>
      </c>
      <c r="H368" s="214" t="s">
        <v>2411</v>
      </c>
      <c r="I368" s="214" t="s">
        <v>2412</v>
      </c>
      <c r="J368" s="214" t="s">
        <v>2413</v>
      </c>
      <c r="K368" s="214" t="s">
        <v>2414</v>
      </c>
      <c r="L368" s="216">
        <v>40165</v>
      </c>
      <c r="M368" s="217">
        <v>9358.2900000000009</v>
      </c>
      <c r="N368" s="217">
        <v>11697.86</v>
      </c>
    </row>
    <row r="369" spans="1:14" ht="13.5" thickBot="1">
      <c r="A369" s="214" t="s">
        <v>5583</v>
      </c>
      <c r="B369" s="214" t="s">
        <v>5584</v>
      </c>
      <c r="C369" s="214" t="s">
        <v>6211</v>
      </c>
      <c r="D369" s="214" t="s">
        <v>6212</v>
      </c>
      <c r="E369" s="214" t="s">
        <v>4688</v>
      </c>
      <c r="F369" s="216">
        <v>40165</v>
      </c>
      <c r="G369" s="214" t="s">
        <v>5605</v>
      </c>
      <c r="H369" s="214" t="s">
        <v>2415</v>
      </c>
      <c r="I369" s="214" t="s">
        <v>4522</v>
      </c>
      <c r="J369" s="214" t="s">
        <v>2416</v>
      </c>
      <c r="K369" s="214" t="s">
        <v>2417</v>
      </c>
      <c r="L369" s="216">
        <v>40165</v>
      </c>
      <c r="M369" s="217">
        <v>970.67</v>
      </c>
      <c r="N369" s="217">
        <v>1213.3399999999999</v>
      </c>
    </row>
    <row r="370" spans="1:14" ht="13.5" thickBot="1">
      <c r="A370" s="214" t="s">
        <v>5583</v>
      </c>
      <c r="B370" s="214" t="s">
        <v>5584</v>
      </c>
      <c r="C370" s="214" t="s">
        <v>6211</v>
      </c>
      <c r="D370" s="214" t="s">
        <v>6212</v>
      </c>
      <c r="E370" s="214" t="s">
        <v>4688</v>
      </c>
      <c r="F370" s="216">
        <v>40165</v>
      </c>
      <c r="G370" s="214" t="s">
        <v>5605</v>
      </c>
      <c r="H370" s="214" t="s">
        <v>2418</v>
      </c>
      <c r="I370" s="214" t="s">
        <v>4289</v>
      </c>
      <c r="J370" s="214" t="s">
        <v>2419</v>
      </c>
      <c r="K370" s="214" t="s">
        <v>2420</v>
      </c>
      <c r="L370" s="216">
        <v>40165</v>
      </c>
      <c r="M370" s="217">
        <v>3382.26</v>
      </c>
      <c r="N370" s="217">
        <v>4227.83</v>
      </c>
    </row>
    <row r="371" spans="1:14" ht="13.5" thickBot="1">
      <c r="A371" s="214" t="s">
        <v>5583</v>
      </c>
      <c r="B371" s="214" t="s">
        <v>5584</v>
      </c>
      <c r="C371" s="214" t="s">
        <v>6211</v>
      </c>
      <c r="D371" s="214" t="s">
        <v>6212</v>
      </c>
      <c r="E371" s="214" t="s">
        <v>4688</v>
      </c>
      <c r="F371" s="216">
        <v>40165</v>
      </c>
      <c r="G371" s="214" t="s">
        <v>5605</v>
      </c>
      <c r="H371" s="214" t="s">
        <v>2421</v>
      </c>
      <c r="I371" s="214" t="s">
        <v>4813</v>
      </c>
      <c r="J371" s="214" t="s">
        <v>2422</v>
      </c>
      <c r="K371" s="214" t="s">
        <v>2423</v>
      </c>
      <c r="L371" s="216">
        <v>40165</v>
      </c>
      <c r="M371" s="217">
        <v>3092.88</v>
      </c>
      <c r="N371" s="217">
        <v>3866.1</v>
      </c>
    </row>
    <row r="372" spans="1:14" ht="13.5" thickBot="1">
      <c r="A372" s="214" t="s">
        <v>5583</v>
      </c>
      <c r="B372" s="214" t="s">
        <v>5584</v>
      </c>
      <c r="C372" s="214" t="s">
        <v>2424</v>
      </c>
      <c r="D372" s="214" t="s">
        <v>2425</v>
      </c>
      <c r="E372" s="214" t="s">
        <v>5585</v>
      </c>
      <c r="F372" s="216">
        <v>40043</v>
      </c>
      <c r="G372" s="214" t="s">
        <v>5586</v>
      </c>
      <c r="H372" s="214" t="s">
        <v>2426</v>
      </c>
      <c r="I372" s="214" t="s">
        <v>4261</v>
      </c>
      <c r="J372" s="214" t="s">
        <v>5589</v>
      </c>
      <c r="K372" s="214" t="s">
        <v>4060</v>
      </c>
      <c r="L372" s="216">
        <v>40043</v>
      </c>
      <c r="M372" s="217">
        <v>-6163.95</v>
      </c>
      <c r="N372" s="217">
        <v>-7704.94</v>
      </c>
    </row>
    <row r="373" spans="1:14" ht="13.5" thickBot="1">
      <c r="A373" s="214" t="s">
        <v>5583</v>
      </c>
      <c r="B373" s="214" t="s">
        <v>5584</v>
      </c>
      <c r="C373" s="214" t="s">
        <v>2424</v>
      </c>
      <c r="D373" s="214" t="s">
        <v>2425</v>
      </c>
      <c r="E373" s="214" t="s">
        <v>5604</v>
      </c>
      <c r="F373" s="216">
        <v>40035</v>
      </c>
      <c r="G373" s="214" t="s">
        <v>5605</v>
      </c>
      <c r="H373" s="214" t="s">
        <v>2427</v>
      </c>
      <c r="I373" s="214" t="s">
        <v>4261</v>
      </c>
      <c r="J373" s="214" t="s">
        <v>2428</v>
      </c>
      <c r="K373" s="214" t="s">
        <v>2429</v>
      </c>
      <c r="L373" s="216">
        <v>40035</v>
      </c>
      <c r="M373" s="217">
        <v>6163.95</v>
      </c>
      <c r="N373" s="217">
        <v>7704.94</v>
      </c>
    </row>
    <row r="374" spans="1:14" ht="13.5" thickBot="1">
      <c r="A374" s="214" t="s">
        <v>5583</v>
      </c>
      <c r="B374" s="214" t="s">
        <v>5584</v>
      </c>
      <c r="C374" s="214" t="s">
        <v>7428</v>
      </c>
      <c r="D374" s="214" t="s">
        <v>7429</v>
      </c>
      <c r="E374" s="214" t="s">
        <v>5585</v>
      </c>
      <c r="F374" s="216">
        <v>40025</v>
      </c>
      <c r="G374" s="214" t="s">
        <v>5586</v>
      </c>
      <c r="H374" s="214" t="s">
        <v>2430</v>
      </c>
      <c r="I374" s="214" t="s">
        <v>4057</v>
      </c>
      <c r="J374" s="214" t="s">
        <v>5589</v>
      </c>
      <c r="K374" s="214" t="s">
        <v>4058</v>
      </c>
      <c r="L374" s="216">
        <v>40025</v>
      </c>
      <c r="M374" s="217">
        <v>324.32</v>
      </c>
      <c r="N374" s="217">
        <v>405.4</v>
      </c>
    </row>
    <row r="375" spans="1:14" ht="13.5" thickBot="1">
      <c r="A375" s="214" t="s">
        <v>5583</v>
      </c>
      <c r="B375" s="214" t="s">
        <v>5584</v>
      </c>
      <c r="C375" s="214" t="s">
        <v>7428</v>
      </c>
      <c r="D375" s="214" t="s">
        <v>7429</v>
      </c>
      <c r="E375" s="214" t="s">
        <v>5585</v>
      </c>
      <c r="F375" s="216">
        <v>40074</v>
      </c>
      <c r="G375" s="214" t="s">
        <v>5586</v>
      </c>
      <c r="H375" s="214" t="s">
        <v>2431</v>
      </c>
      <c r="I375" s="214" t="s">
        <v>5691</v>
      </c>
      <c r="J375" s="214" t="s">
        <v>5589</v>
      </c>
      <c r="K375" s="214" t="s">
        <v>2432</v>
      </c>
      <c r="L375" s="216">
        <v>40074</v>
      </c>
      <c r="M375" s="217">
        <v>1346.04</v>
      </c>
      <c r="N375" s="217">
        <v>1682.55</v>
      </c>
    </row>
    <row r="376" spans="1:14" ht="13.5" thickBot="1">
      <c r="A376" s="214" t="s">
        <v>5583</v>
      </c>
      <c r="B376" s="214" t="s">
        <v>5584</v>
      </c>
      <c r="C376" s="214" t="s">
        <v>7428</v>
      </c>
      <c r="D376" s="214" t="s">
        <v>7429</v>
      </c>
      <c r="E376" s="214" t="s">
        <v>5585</v>
      </c>
      <c r="F376" s="216">
        <v>40074</v>
      </c>
      <c r="G376" s="214" t="s">
        <v>5586</v>
      </c>
      <c r="H376" s="214" t="s">
        <v>2433</v>
      </c>
      <c r="I376" s="214" t="s">
        <v>2434</v>
      </c>
      <c r="J376" s="214" t="s">
        <v>5589</v>
      </c>
      <c r="K376" s="214" t="s">
        <v>2435</v>
      </c>
      <c r="L376" s="216">
        <v>40074</v>
      </c>
      <c r="M376" s="217">
        <v>1532.22</v>
      </c>
      <c r="N376" s="217">
        <v>1915.28</v>
      </c>
    </row>
    <row r="377" spans="1:14" ht="13.5" thickBot="1">
      <c r="A377" s="214" t="s">
        <v>5583</v>
      </c>
      <c r="B377" s="214" t="s">
        <v>5584</v>
      </c>
      <c r="C377" s="214" t="s">
        <v>7428</v>
      </c>
      <c r="D377" s="214" t="s">
        <v>7429</v>
      </c>
      <c r="E377" s="214" t="s">
        <v>5585</v>
      </c>
      <c r="F377" s="216">
        <v>40078</v>
      </c>
      <c r="G377" s="214" t="s">
        <v>5586</v>
      </c>
      <c r="H377" s="214" t="s">
        <v>2436</v>
      </c>
      <c r="I377" s="214" t="s">
        <v>2437</v>
      </c>
      <c r="J377" s="214" t="s">
        <v>5589</v>
      </c>
      <c r="K377" s="214" t="s">
        <v>2438</v>
      </c>
      <c r="L377" s="216">
        <v>40078</v>
      </c>
      <c r="M377" s="217">
        <v>1152.8599999999999</v>
      </c>
      <c r="N377" s="217">
        <v>1441.08</v>
      </c>
    </row>
    <row r="378" spans="1:14" ht="13.5" thickBot="1">
      <c r="A378" s="214" t="s">
        <v>5583</v>
      </c>
      <c r="B378" s="214" t="s">
        <v>5584</v>
      </c>
      <c r="C378" s="214" t="s">
        <v>7428</v>
      </c>
      <c r="D378" s="214" t="s">
        <v>7429</v>
      </c>
      <c r="E378" s="214" t="s">
        <v>5585</v>
      </c>
      <c r="F378" s="216">
        <v>40078</v>
      </c>
      <c r="G378" s="214" t="s">
        <v>5586</v>
      </c>
      <c r="H378" s="214" t="s">
        <v>2439</v>
      </c>
      <c r="I378" s="214" t="s">
        <v>2440</v>
      </c>
      <c r="J378" s="214" t="s">
        <v>5589</v>
      </c>
      <c r="K378" s="214" t="s">
        <v>2441</v>
      </c>
      <c r="L378" s="216">
        <v>40078</v>
      </c>
      <c r="M378" s="217">
        <v>2741.53</v>
      </c>
      <c r="N378" s="217">
        <v>3426.91</v>
      </c>
    </row>
    <row r="379" spans="1:14" ht="13.5" thickBot="1">
      <c r="A379" s="214" t="s">
        <v>5583</v>
      </c>
      <c r="B379" s="214" t="s">
        <v>5584</v>
      </c>
      <c r="C379" s="214" t="s">
        <v>7428</v>
      </c>
      <c r="D379" s="214" t="s">
        <v>7429</v>
      </c>
      <c r="E379" s="214" t="s">
        <v>5585</v>
      </c>
      <c r="F379" s="216">
        <v>40088</v>
      </c>
      <c r="G379" s="214" t="s">
        <v>5586</v>
      </c>
      <c r="H379" s="214" t="s">
        <v>2442</v>
      </c>
      <c r="I379" s="214" t="s">
        <v>2443</v>
      </c>
      <c r="J379" s="214" t="s">
        <v>5589</v>
      </c>
      <c r="K379" s="214" t="s">
        <v>2444</v>
      </c>
      <c r="L379" s="216">
        <v>40088</v>
      </c>
      <c r="M379" s="217">
        <v>-1915.3</v>
      </c>
      <c r="N379" s="217">
        <v>-2394.13</v>
      </c>
    </row>
    <row r="380" spans="1:14" ht="13.5" thickBot="1">
      <c r="A380" s="214" t="s">
        <v>5583</v>
      </c>
      <c r="B380" s="214" t="s">
        <v>5584</v>
      </c>
      <c r="C380" s="214" t="s">
        <v>7428</v>
      </c>
      <c r="D380" s="214" t="s">
        <v>7429</v>
      </c>
      <c r="E380" s="214" t="s">
        <v>5585</v>
      </c>
      <c r="F380" s="216">
        <v>40088</v>
      </c>
      <c r="G380" s="214" t="s">
        <v>5586</v>
      </c>
      <c r="H380" s="214" t="s">
        <v>2445</v>
      </c>
      <c r="I380" s="214" t="s">
        <v>2446</v>
      </c>
      <c r="J380" s="214" t="s">
        <v>5589</v>
      </c>
      <c r="K380" s="214" t="s">
        <v>2444</v>
      </c>
      <c r="L380" s="216">
        <v>40088</v>
      </c>
      <c r="M380" s="217">
        <v>-1311.29</v>
      </c>
      <c r="N380" s="217">
        <v>-1639.11</v>
      </c>
    </row>
    <row r="381" spans="1:14" ht="13.5" thickBot="1">
      <c r="A381" s="214" t="s">
        <v>5583</v>
      </c>
      <c r="B381" s="214" t="s">
        <v>5584</v>
      </c>
      <c r="C381" s="214" t="s">
        <v>7428</v>
      </c>
      <c r="D381" s="214" t="s">
        <v>7429</v>
      </c>
      <c r="E381" s="214" t="s">
        <v>5585</v>
      </c>
      <c r="F381" s="216">
        <v>40088</v>
      </c>
      <c r="G381" s="214" t="s">
        <v>5586</v>
      </c>
      <c r="H381" s="214" t="s">
        <v>2447</v>
      </c>
      <c r="I381" s="214" t="s">
        <v>2448</v>
      </c>
      <c r="J381" s="214" t="s">
        <v>5589</v>
      </c>
      <c r="K381" s="214" t="s">
        <v>2444</v>
      </c>
      <c r="L381" s="216">
        <v>40088</v>
      </c>
      <c r="M381" s="217">
        <v>-1779.74</v>
      </c>
      <c r="N381" s="217">
        <v>-2224.6799999999998</v>
      </c>
    </row>
    <row r="382" spans="1:14" ht="13.5" thickBot="1">
      <c r="A382" s="214" t="s">
        <v>5583</v>
      </c>
      <c r="B382" s="214" t="s">
        <v>5584</v>
      </c>
      <c r="C382" s="214" t="s">
        <v>7428</v>
      </c>
      <c r="D382" s="214" t="s">
        <v>7429</v>
      </c>
      <c r="E382" s="214" t="s">
        <v>5585</v>
      </c>
      <c r="F382" s="216">
        <v>40110</v>
      </c>
      <c r="G382" s="214" t="s">
        <v>5586</v>
      </c>
      <c r="H382" s="214" t="s">
        <v>2449</v>
      </c>
      <c r="I382" s="214" t="s">
        <v>2450</v>
      </c>
      <c r="J382" s="214" t="s">
        <v>5589</v>
      </c>
      <c r="K382" s="214" t="s">
        <v>2451</v>
      </c>
      <c r="L382" s="216">
        <v>40110</v>
      </c>
      <c r="M382" s="217">
        <v>-1332.42</v>
      </c>
      <c r="N382" s="217">
        <v>-1665.53</v>
      </c>
    </row>
    <row r="383" spans="1:14" ht="13.5" thickBot="1">
      <c r="A383" s="214" t="s">
        <v>5583</v>
      </c>
      <c r="B383" s="214" t="s">
        <v>5584</v>
      </c>
      <c r="C383" s="214" t="s">
        <v>7428</v>
      </c>
      <c r="D383" s="214" t="s">
        <v>7429</v>
      </c>
      <c r="E383" s="214" t="s">
        <v>5604</v>
      </c>
      <c r="F383" s="216">
        <v>39867</v>
      </c>
      <c r="G383" s="214" t="s">
        <v>5605</v>
      </c>
      <c r="H383" s="214" t="s">
        <v>2452</v>
      </c>
      <c r="I383" s="214" t="s">
        <v>2453</v>
      </c>
      <c r="J383" s="214" t="s">
        <v>2454</v>
      </c>
      <c r="K383" s="214" t="s">
        <v>2455</v>
      </c>
      <c r="L383" s="216">
        <v>39867</v>
      </c>
      <c r="M383" s="217">
        <v>308.52</v>
      </c>
      <c r="N383" s="217">
        <v>385.65</v>
      </c>
    </row>
    <row r="384" spans="1:14" ht="13.5" thickBot="1">
      <c r="A384" s="214" t="s">
        <v>5583</v>
      </c>
      <c r="B384" s="214" t="s">
        <v>5584</v>
      </c>
      <c r="C384" s="214" t="s">
        <v>7428</v>
      </c>
      <c r="D384" s="214" t="s">
        <v>7429</v>
      </c>
      <c r="E384" s="214" t="s">
        <v>5604</v>
      </c>
      <c r="F384" s="216">
        <v>39904</v>
      </c>
      <c r="G384" s="214" t="s">
        <v>5605</v>
      </c>
      <c r="H384" s="214" t="s">
        <v>2456</v>
      </c>
      <c r="I384" s="214" t="s">
        <v>2457</v>
      </c>
      <c r="J384" s="214" t="s">
        <v>2458</v>
      </c>
      <c r="K384" s="214" t="s">
        <v>2459</v>
      </c>
      <c r="L384" s="216">
        <v>39903</v>
      </c>
      <c r="M384" s="217">
        <v>984.39</v>
      </c>
      <c r="N384" s="217">
        <v>1230.49</v>
      </c>
    </row>
    <row r="385" spans="1:14" ht="13.5" thickBot="1">
      <c r="A385" s="214" t="s">
        <v>5583</v>
      </c>
      <c r="B385" s="214" t="s">
        <v>5584</v>
      </c>
      <c r="C385" s="214" t="s">
        <v>7428</v>
      </c>
      <c r="D385" s="214" t="s">
        <v>7429</v>
      </c>
      <c r="E385" s="214" t="s">
        <v>5604</v>
      </c>
      <c r="F385" s="216">
        <v>39918</v>
      </c>
      <c r="G385" s="214" t="s">
        <v>5605</v>
      </c>
      <c r="H385" s="214" t="s">
        <v>2460</v>
      </c>
      <c r="I385" s="214" t="s">
        <v>2457</v>
      </c>
      <c r="J385" s="214" t="s">
        <v>2461</v>
      </c>
      <c r="K385" s="214" t="s">
        <v>2462</v>
      </c>
      <c r="L385" s="216">
        <v>39918</v>
      </c>
      <c r="M385" s="217">
        <v>1037.6400000000001</v>
      </c>
      <c r="N385" s="217">
        <v>1297.05</v>
      </c>
    </row>
    <row r="386" spans="1:14" ht="13.5" thickBot="1">
      <c r="A386" s="214" t="s">
        <v>5583</v>
      </c>
      <c r="B386" s="214" t="s">
        <v>5584</v>
      </c>
      <c r="C386" s="214" t="s">
        <v>7428</v>
      </c>
      <c r="D386" s="214" t="s">
        <v>7429</v>
      </c>
      <c r="E386" s="214" t="s">
        <v>5604</v>
      </c>
      <c r="F386" s="216">
        <v>39919</v>
      </c>
      <c r="G386" s="214" t="s">
        <v>5605</v>
      </c>
      <c r="H386" s="214" t="s">
        <v>2463</v>
      </c>
      <c r="I386" s="214" t="s">
        <v>5691</v>
      </c>
      <c r="J386" s="214" t="s">
        <v>2464</v>
      </c>
      <c r="K386" s="214" t="s">
        <v>2465</v>
      </c>
      <c r="L386" s="216">
        <v>39918</v>
      </c>
      <c r="M386" s="217">
        <v>1528.25</v>
      </c>
      <c r="N386" s="217">
        <v>1910.31</v>
      </c>
    </row>
    <row r="387" spans="1:14" ht="13.5" thickBot="1">
      <c r="A387" s="214" t="s">
        <v>5583</v>
      </c>
      <c r="B387" s="214" t="s">
        <v>5584</v>
      </c>
      <c r="C387" s="214" t="s">
        <v>7428</v>
      </c>
      <c r="D387" s="214" t="s">
        <v>7429</v>
      </c>
      <c r="E387" s="214" t="s">
        <v>5604</v>
      </c>
      <c r="F387" s="216">
        <v>39919</v>
      </c>
      <c r="G387" s="214" t="s">
        <v>5605</v>
      </c>
      <c r="H387" s="214" t="s">
        <v>2466</v>
      </c>
      <c r="I387" s="214" t="s">
        <v>2467</v>
      </c>
      <c r="J387" s="214" t="s">
        <v>2468</v>
      </c>
      <c r="K387" s="214" t="s">
        <v>2469</v>
      </c>
      <c r="L387" s="216">
        <v>39918</v>
      </c>
      <c r="M387" s="217">
        <v>1543.67</v>
      </c>
      <c r="N387" s="217">
        <v>1929.59</v>
      </c>
    </row>
    <row r="388" spans="1:14" ht="13.5" thickBot="1">
      <c r="A388" s="214" t="s">
        <v>5583</v>
      </c>
      <c r="B388" s="214" t="s">
        <v>5584</v>
      </c>
      <c r="C388" s="214" t="s">
        <v>7428</v>
      </c>
      <c r="D388" s="214" t="s">
        <v>7429</v>
      </c>
      <c r="E388" s="214" t="s">
        <v>5604</v>
      </c>
      <c r="F388" s="216">
        <v>39919</v>
      </c>
      <c r="G388" s="214" t="s">
        <v>5605</v>
      </c>
      <c r="H388" s="214" t="s">
        <v>2470</v>
      </c>
      <c r="I388" s="214" t="s">
        <v>5691</v>
      </c>
      <c r="J388" s="214" t="s">
        <v>2471</v>
      </c>
      <c r="K388" s="214" t="s">
        <v>2472</v>
      </c>
      <c r="L388" s="216">
        <v>39918</v>
      </c>
      <c r="M388" s="217">
        <v>1694.49</v>
      </c>
      <c r="N388" s="217">
        <v>2118.11</v>
      </c>
    </row>
    <row r="389" spans="1:14" ht="13.5" thickBot="1">
      <c r="A389" s="214" t="s">
        <v>5583</v>
      </c>
      <c r="B389" s="214" t="s">
        <v>5584</v>
      </c>
      <c r="C389" s="214" t="s">
        <v>7428</v>
      </c>
      <c r="D389" s="214" t="s">
        <v>7429</v>
      </c>
      <c r="E389" s="214" t="s">
        <v>5604</v>
      </c>
      <c r="F389" s="216">
        <v>39919</v>
      </c>
      <c r="G389" s="214" t="s">
        <v>5605</v>
      </c>
      <c r="H389" s="214" t="s">
        <v>2473</v>
      </c>
      <c r="I389" s="214" t="s">
        <v>5691</v>
      </c>
      <c r="J389" s="214" t="s">
        <v>2474</v>
      </c>
      <c r="K389" s="214" t="s">
        <v>2475</v>
      </c>
      <c r="L389" s="216">
        <v>39918</v>
      </c>
      <c r="M389" s="217">
        <v>1811.47</v>
      </c>
      <c r="N389" s="217">
        <v>2264.34</v>
      </c>
    </row>
    <row r="390" spans="1:14" ht="13.5" thickBot="1">
      <c r="A390" s="214" t="s">
        <v>5583</v>
      </c>
      <c r="B390" s="214" t="s">
        <v>5584</v>
      </c>
      <c r="C390" s="214" t="s">
        <v>7428</v>
      </c>
      <c r="D390" s="214" t="s">
        <v>7429</v>
      </c>
      <c r="E390" s="214" t="s">
        <v>5604</v>
      </c>
      <c r="F390" s="216">
        <v>39938</v>
      </c>
      <c r="G390" s="214" t="s">
        <v>5605</v>
      </c>
      <c r="H390" s="214" t="s">
        <v>2476</v>
      </c>
      <c r="I390" s="214" t="s">
        <v>2457</v>
      </c>
      <c r="J390" s="214" t="s">
        <v>2477</v>
      </c>
      <c r="K390" s="214" t="s">
        <v>2478</v>
      </c>
      <c r="L390" s="216">
        <v>39934</v>
      </c>
      <c r="M390" s="217">
        <v>690.73</v>
      </c>
      <c r="N390" s="217">
        <v>863.41</v>
      </c>
    </row>
    <row r="391" spans="1:14" ht="13.5" thickBot="1">
      <c r="A391" s="214" t="s">
        <v>5583</v>
      </c>
      <c r="B391" s="214" t="s">
        <v>5584</v>
      </c>
      <c r="C391" s="214" t="s">
        <v>7428</v>
      </c>
      <c r="D391" s="214" t="s">
        <v>7429</v>
      </c>
      <c r="E391" s="214" t="s">
        <v>5604</v>
      </c>
      <c r="F391" s="216">
        <v>39959</v>
      </c>
      <c r="G391" s="214" t="s">
        <v>5605</v>
      </c>
      <c r="H391" s="214" t="s">
        <v>2479</v>
      </c>
      <c r="I391" s="214" t="s">
        <v>2480</v>
      </c>
      <c r="J391" s="214" t="s">
        <v>2481</v>
      </c>
      <c r="K391" s="214" t="s">
        <v>2482</v>
      </c>
      <c r="L391" s="216">
        <v>39934</v>
      </c>
      <c r="M391" s="217">
        <v>138.54</v>
      </c>
      <c r="N391" s="217">
        <v>173.18</v>
      </c>
    </row>
    <row r="392" spans="1:14" ht="13.5" thickBot="1">
      <c r="A392" s="214" t="s">
        <v>5583</v>
      </c>
      <c r="B392" s="214" t="s">
        <v>5584</v>
      </c>
      <c r="C392" s="214" t="s">
        <v>7428</v>
      </c>
      <c r="D392" s="214" t="s">
        <v>7429</v>
      </c>
      <c r="E392" s="214" t="s">
        <v>5604</v>
      </c>
      <c r="F392" s="216">
        <v>39973</v>
      </c>
      <c r="G392" s="214" t="s">
        <v>5605</v>
      </c>
      <c r="H392" s="214" t="s">
        <v>2483</v>
      </c>
      <c r="I392" s="214" t="s">
        <v>5795</v>
      </c>
      <c r="J392" s="214" t="s">
        <v>2484</v>
      </c>
      <c r="K392" s="214" t="s">
        <v>2485</v>
      </c>
      <c r="L392" s="216">
        <v>39967</v>
      </c>
      <c r="M392" s="217">
        <v>266.35000000000002</v>
      </c>
      <c r="N392" s="217">
        <v>332.94</v>
      </c>
    </row>
    <row r="393" spans="1:14" ht="13.5" thickBot="1">
      <c r="A393" s="214" t="s">
        <v>5583</v>
      </c>
      <c r="B393" s="214" t="s">
        <v>5584</v>
      </c>
      <c r="C393" s="214" t="s">
        <v>7428</v>
      </c>
      <c r="D393" s="214" t="s">
        <v>7429</v>
      </c>
      <c r="E393" s="214" t="s">
        <v>5604</v>
      </c>
      <c r="F393" s="216">
        <v>40031</v>
      </c>
      <c r="G393" s="214" t="s">
        <v>5605</v>
      </c>
      <c r="H393" s="214" t="s">
        <v>2486</v>
      </c>
      <c r="I393" s="214" t="s">
        <v>2487</v>
      </c>
      <c r="J393" s="214" t="s">
        <v>2488</v>
      </c>
      <c r="K393" s="214" t="s">
        <v>2489</v>
      </c>
      <c r="L393" s="216">
        <v>40031</v>
      </c>
      <c r="M393" s="217">
        <v>207.76</v>
      </c>
      <c r="N393" s="217">
        <v>259.7</v>
      </c>
    </row>
    <row r="394" spans="1:14" ht="13.5" thickBot="1">
      <c r="A394" s="214" t="s">
        <v>5583</v>
      </c>
      <c r="B394" s="214" t="s">
        <v>5584</v>
      </c>
      <c r="C394" s="214" t="s">
        <v>7428</v>
      </c>
      <c r="D394" s="214" t="s">
        <v>7429</v>
      </c>
      <c r="E394" s="214" t="s">
        <v>5604</v>
      </c>
      <c r="F394" s="216">
        <v>40031</v>
      </c>
      <c r="G394" s="214" t="s">
        <v>5605</v>
      </c>
      <c r="H394" s="214" t="s">
        <v>2490</v>
      </c>
      <c r="I394" s="214" t="s">
        <v>2491</v>
      </c>
      <c r="J394" s="214" t="s">
        <v>2492</v>
      </c>
      <c r="K394" s="214" t="s">
        <v>2493</v>
      </c>
      <c r="L394" s="216">
        <v>40031</v>
      </c>
      <c r="M394" s="217">
        <v>550.1</v>
      </c>
      <c r="N394" s="217">
        <v>687.63</v>
      </c>
    </row>
    <row r="395" spans="1:14" ht="13.5" thickBot="1">
      <c r="A395" s="214" t="s">
        <v>5583</v>
      </c>
      <c r="B395" s="214" t="s">
        <v>5584</v>
      </c>
      <c r="C395" s="214" t="s">
        <v>7428</v>
      </c>
      <c r="D395" s="214" t="s">
        <v>7429</v>
      </c>
      <c r="E395" s="214" t="s">
        <v>5604</v>
      </c>
      <c r="F395" s="216">
        <v>40031</v>
      </c>
      <c r="G395" s="214" t="s">
        <v>5605</v>
      </c>
      <c r="H395" s="214" t="s">
        <v>2494</v>
      </c>
      <c r="I395" s="214" t="s">
        <v>2491</v>
      </c>
      <c r="J395" s="214" t="s">
        <v>2495</v>
      </c>
      <c r="K395" s="214" t="s">
        <v>2496</v>
      </c>
      <c r="L395" s="216">
        <v>40031</v>
      </c>
      <c r="M395" s="217">
        <v>200.36</v>
      </c>
      <c r="N395" s="217">
        <v>250.45</v>
      </c>
    </row>
    <row r="396" spans="1:14" ht="13.5" thickBot="1">
      <c r="A396" s="214" t="s">
        <v>5583</v>
      </c>
      <c r="B396" s="214" t="s">
        <v>5584</v>
      </c>
      <c r="C396" s="214" t="s">
        <v>7428</v>
      </c>
      <c r="D396" s="214" t="s">
        <v>7429</v>
      </c>
      <c r="E396" s="214" t="s">
        <v>5604</v>
      </c>
      <c r="F396" s="216">
        <v>40031</v>
      </c>
      <c r="G396" s="214" t="s">
        <v>5605</v>
      </c>
      <c r="H396" s="214" t="s">
        <v>2497</v>
      </c>
      <c r="I396" s="214" t="s">
        <v>2498</v>
      </c>
      <c r="J396" s="214" t="s">
        <v>2499</v>
      </c>
      <c r="K396" s="214" t="s">
        <v>2500</v>
      </c>
      <c r="L396" s="216">
        <v>40031</v>
      </c>
      <c r="M396" s="217">
        <v>1311.29</v>
      </c>
      <c r="N396" s="217">
        <v>1639.11</v>
      </c>
    </row>
    <row r="397" spans="1:14" ht="13.5" thickBot="1">
      <c r="A397" s="214" t="s">
        <v>5583</v>
      </c>
      <c r="B397" s="214" t="s">
        <v>5584</v>
      </c>
      <c r="C397" s="214" t="s">
        <v>7428</v>
      </c>
      <c r="D397" s="214" t="s">
        <v>7429</v>
      </c>
      <c r="E397" s="214" t="s">
        <v>5604</v>
      </c>
      <c r="F397" s="216">
        <v>40035</v>
      </c>
      <c r="G397" s="214" t="s">
        <v>5605</v>
      </c>
      <c r="H397" s="214" t="s">
        <v>2501</v>
      </c>
      <c r="I397" s="214" t="s">
        <v>2502</v>
      </c>
      <c r="J397" s="214" t="s">
        <v>2503</v>
      </c>
      <c r="K397" s="214" t="s">
        <v>2504</v>
      </c>
      <c r="L397" s="216">
        <v>40035</v>
      </c>
      <c r="M397" s="217">
        <v>529.16999999999996</v>
      </c>
      <c r="N397" s="217">
        <v>661.46</v>
      </c>
    </row>
    <row r="398" spans="1:14" ht="13.5" thickBot="1">
      <c r="A398" s="214" t="s">
        <v>5583</v>
      </c>
      <c r="B398" s="214" t="s">
        <v>5584</v>
      </c>
      <c r="C398" s="214" t="s">
        <v>7428</v>
      </c>
      <c r="D398" s="214" t="s">
        <v>7429</v>
      </c>
      <c r="E398" s="214" t="s">
        <v>5604</v>
      </c>
      <c r="F398" s="216">
        <v>40035</v>
      </c>
      <c r="G398" s="214" t="s">
        <v>5605</v>
      </c>
      <c r="H398" s="214" t="s">
        <v>2505</v>
      </c>
      <c r="I398" s="214" t="s">
        <v>2480</v>
      </c>
      <c r="J398" s="214" t="s">
        <v>2506</v>
      </c>
      <c r="K398" s="214" t="s">
        <v>2507</v>
      </c>
      <c r="L398" s="216">
        <v>40035</v>
      </c>
      <c r="M398" s="217">
        <v>1779.73</v>
      </c>
      <c r="N398" s="217">
        <v>2224.66</v>
      </c>
    </row>
    <row r="399" spans="1:14" ht="13.5" thickBot="1">
      <c r="A399" s="214" t="s">
        <v>5583</v>
      </c>
      <c r="B399" s="214" t="s">
        <v>5584</v>
      </c>
      <c r="C399" s="214" t="s">
        <v>7428</v>
      </c>
      <c r="D399" s="214" t="s">
        <v>7429</v>
      </c>
      <c r="E399" s="214" t="s">
        <v>5604</v>
      </c>
      <c r="F399" s="216">
        <v>40039</v>
      </c>
      <c r="G399" s="214" t="s">
        <v>5605</v>
      </c>
      <c r="H399" s="214" t="s">
        <v>2508</v>
      </c>
      <c r="I399" s="214" t="s">
        <v>2509</v>
      </c>
      <c r="J399" s="214" t="s">
        <v>2510</v>
      </c>
      <c r="K399" s="214" t="s">
        <v>2511</v>
      </c>
      <c r="L399" s="216">
        <v>40039</v>
      </c>
      <c r="M399" s="217">
        <v>1779.75</v>
      </c>
      <c r="N399" s="217">
        <v>2224.69</v>
      </c>
    </row>
    <row r="400" spans="1:14" ht="13.5" thickBot="1">
      <c r="A400" s="214" t="s">
        <v>5583</v>
      </c>
      <c r="B400" s="214" t="s">
        <v>5584</v>
      </c>
      <c r="C400" s="214" t="s">
        <v>7428</v>
      </c>
      <c r="D400" s="214" t="s">
        <v>7429</v>
      </c>
      <c r="E400" s="214" t="s">
        <v>5604</v>
      </c>
      <c r="F400" s="216">
        <v>40039</v>
      </c>
      <c r="G400" s="214" t="s">
        <v>5605</v>
      </c>
      <c r="H400" s="214" t="s">
        <v>2512</v>
      </c>
      <c r="I400" s="214" t="s">
        <v>2509</v>
      </c>
      <c r="J400" s="214" t="s">
        <v>2513</v>
      </c>
      <c r="K400" s="214" t="s">
        <v>2514</v>
      </c>
      <c r="L400" s="216">
        <v>40039</v>
      </c>
      <c r="M400" s="217">
        <v>1915.28</v>
      </c>
      <c r="N400" s="217">
        <v>2394.1</v>
      </c>
    </row>
    <row r="401" spans="1:14" ht="13.5" thickBot="1">
      <c r="A401" s="214" t="s">
        <v>5583</v>
      </c>
      <c r="B401" s="214" t="s">
        <v>5584</v>
      </c>
      <c r="C401" s="214" t="s">
        <v>7428</v>
      </c>
      <c r="D401" s="214" t="s">
        <v>7429</v>
      </c>
      <c r="E401" s="214" t="s">
        <v>5604</v>
      </c>
      <c r="F401" s="216">
        <v>40039</v>
      </c>
      <c r="G401" s="214" t="s">
        <v>5605</v>
      </c>
      <c r="H401" s="214" t="s">
        <v>2515</v>
      </c>
      <c r="I401" s="214" t="s">
        <v>2509</v>
      </c>
      <c r="J401" s="214" t="s">
        <v>2516</v>
      </c>
      <c r="K401" s="214" t="s">
        <v>2517</v>
      </c>
      <c r="L401" s="216">
        <v>40039</v>
      </c>
      <c r="M401" s="217">
        <v>993.09</v>
      </c>
      <c r="N401" s="217">
        <v>1241.3599999999999</v>
      </c>
    </row>
    <row r="402" spans="1:14" ht="13.5" thickBot="1">
      <c r="A402" s="214" t="s">
        <v>5583</v>
      </c>
      <c r="B402" s="214" t="s">
        <v>5584</v>
      </c>
      <c r="C402" s="214" t="s">
        <v>7428</v>
      </c>
      <c r="D402" s="214" t="s">
        <v>7429</v>
      </c>
      <c r="E402" s="214" t="s">
        <v>5604</v>
      </c>
      <c r="F402" s="216">
        <v>40039</v>
      </c>
      <c r="G402" s="214" t="s">
        <v>5605</v>
      </c>
      <c r="H402" s="214" t="s">
        <v>2518</v>
      </c>
      <c r="I402" s="214" t="s">
        <v>2509</v>
      </c>
      <c r="J402" s="214" t="s">
        <v>2519</v>
      </c>
      <c r="K402" s="214" t="s">
        <v>2520</v>
      </c>
      <c r="L402" s="216">
        <v>40039</v>
      </c>
      <c r="M402" s="217">
        <v>978.14</v>
      </c>
      <c r="N402" s="217">
        <v>1222.68</v>
      </c>
    </row>
    <row r="403" spans="1:14" ht="13.5" thickBot="1">
      <c r="A403" s="214" t="s">
        <v>5583</v>
      </c>
      <c r="B403" s="214" t="s">
        <v>5584</v>
      </c>
      <c r="C403" s="214" t="s">
        <v>7428</v>
      </c>
      <c r="D403" s="214" t="s">
        <v>7429</v>
      </c>
      <c r="E403" s="214" t="s">
        <v>5604</v>
      </c>
      <c r="F403" s="216">
        <v>40039</v>
      </c>
      <c r="G403" s="214" t="s">
        <v>5605</v>
      </c>
      <c r="H403" s="214" t="s">
        <v>2521</v>
      </c>
      <c r="I403" s="214" t="s">
        <v>2509</v>
      </c>
      <c r="J403" s="214" t="s">
        <v>2522</v>
      </c>
      <c r="K403" s="214" t="s">
        <v>2523</v>
      </c>
      <c r="L403" s="216">
        <v>40039</v>
      </c>
      <c r="M403" s="217">
        <v>1282.27</v>
      </c>
      <c r="N403" s="217">
        <v>1602.84</v>
      </c>
    </row>
    <row r="404" spans="1:14" ht="13.5" thickBot="1">
      <c r="A404" s="214" t="s">
        <v>5583</v>
      </c>
      <c r="B404" s="214" t="s">
        <v>5584</v>
      </c>
      <c r="C404" s="214" t="s">
        <v>7428</v>
      </c>
      <c r="D404" s="214" t="s">
        <v>7429</v>
      </c>
      <c r="E404" s="214" t="s">
        <v>5604</v>
      </c>
      <c r="F404" s="216">
        <v>40039</v>
      </c>
      <c r="G404" s="214" t="s">
        <v>5605</v>
      </c>
      <c r="H404" s="214" t="s">
        <v>2524</v>
      </c>
      <c r="I404" s="214" t="s">
        <v>2509</v>
      </c>
      <c r="J404" s="214" t="s">
        <v>2525</v>
      </c>
      <c r="K404" s="214" t="s">
        <v>2526</v>
      </c>
      <c r="L404" s="216">
        <v>40039</v>
      </c>
      <c r="M404" s="217">
        <v>1081.51</v>
      </c>
      <c r="N404" s="217">
        <v>1351.89</v>
      </c>
    </row>
    <row r="405" spans="1:14" ht="13.5" thickBot="1">
      <c r="A405" s="214" t="s">
        <v>5583</v>
      </c>
      <c r="B405" s="214" t="s">
        <v>5584</v>
      </c>
      <c r="C405" s="214" t="s">
        <v>7428</v>
      </c>
      <c r="D405" s="214" t="s">
        <v>7429</v>
      </c>
      <c r="E405" s="214" t="s">
        <v>5604</v>
      </c>
      <c r="F405" s="216">
        <v>40039</v>
      </c>
      <c r="G405" s="214" t="s">
        <v>5605</v>
      </c>
      <c r="H405" s="214" t="s">
        <v>2527</v>
      </c>
      <c r="I405" s="214" t="s">
        <v>2509</v>
      </c>
      <c r="J405" s="214" t="s">
        <v>2528</v>
      </c>
      <c r="K405" s="214" t="s">
        <v>2529</v>
      </c>
      <c r="L405" s="216">
        <v>40039</v>
      </c>
      <c r="M405" s="217">
        <v>736.85</v>
      </c>
      <c r="N405" s="217">
        <v>921.06</v>
      </c>
    </row>
    <row r="406" spans="1:14" ht="13.5" thickBot="1">
      <c r="A406" s="214" t="s">
        <v>5583</v>
      </c>
      <c r="B406" s="214" t="s">
        <v>5584</v>
      </c>
      <c r="C406" s="214" t="s">
        <v>7428</v>
      </c>
      <c r="D406" s="214" t="s">
        <v>7429</v>
      </c>
      <c r="E406" s="214" t="s">
        <v>5604</v>
      </c>
      <c r="F406" s="216">
        <v>40058</v>
      </c>
      <c r="G406" s="214" t="s">
        <v>5605</v>
      </c>
      <c r="H406" s="214" t="s">
        <v>2530</v>
      </c>
      <c r="I406" s="214" t="s">
        <v>2531</v>
      </c>
      <c r="J406" s="214" t="s">
        <v>2532</v>
      </c>
      <c r="K406" s="214" t="s">
        <v>2533</v>
      </c>
      <c r="L406" s="216">
        <v>40058</v>
      </c>
      <c r="M406" s="217">
        <v>574.57000000000005</v>
      </c>
      <c r="N406" s="217">
        <v>718.21</v>
      </c>
    </row>
    <row r="407" spans="1:14" ht="13.5" thickBot="1">
      <c r="A407" s="214" t="s">
        <v>5583</v>
      </c>
      <c r="B407" s="214" t="s">
        <v>5584</v>
      </c>
      <c r="C407" s="214" t="s">
        <v>7428</v>
      </c>
      <c r="D407" s="214" t="s">
        <v>7429</v>
      </c>
      <c r="E407" s="214" t="s">
        <v>5604</v>
      </c>
      <c r="F407" s="216">
        <v>40058</v>
      </c>
      <c r="G407" s="214" t="s">
        <v>5605</v>
      </c>
      <c r="H407" s="214" t="s">
        <v>2534</v>
      </c>
      <c r="I407" s="214" t="s">
        <v>2531</v>
      </c>
      <c r="J407" s="214" t="s">
        <v>2535</v>
      </c>
      <c r="K407" s="214" t="s">
        <v>2536</v>
      </c>
      <c r="L407" s="216">
        <v>40058</v>
      </c>
      <c r="M407" s="217">
        <v>307.48</v>
      </c>
      <c r="N407" s="217">
        <v>384.35</v>
      </c>
    </row>
    <row r="408" spans="1:14" ht="13.5" thickBot="1">
      <c r="A408" s="214" t="s">
        <v>5583</v>
      </c>
      <c r="B408" s="214" t="s">
        <v>5584</v>
      </c>
      <c r="C408" s="214" t="s">
        <v>7428</v>
      </c>
      <c r="D408" s="214" t="s">
        <v>7429</v>
      </c>
      <c r="E408" s="214" t="s">
        <v>5604</v>
      </c>
      <c r="F408" s="216">
        <v>40058</v>
      </c>
      <c r="G408" s="214" t="s">
        <v>5605</v>
      </c>
      <c r="H408" s="214" t="s">
        <v>2537</v>
      </c>
      <c r="I408" s="214" t="s">
        <v>2531</v>
      </c>
      <c r="J408" s="214" t="s">
        <v>2538</v>
      </c>
      <c r="K408" s="214" t="s">
        <v>2539</v>
      </c>
      <c r="L408" s="216">
        <v>40058</v>
      </c>
      <c r="M408" s="217">
        <v>190.4</v>
      </c>
      <c r="N408" s="217">
        <v>238</v>
      </c>
    </row>
    <row r="409" spans="1:14" ht="13.5" thickBot="1">
      <c r="A409" s="214" t="s">
        <v>5583</v>
      </c>
      <c r="B409" s="214" t="s">
        <v>5584</v>
      </c>
      <c r="C409" s="214" t="s">
        <v>7428</v>
      </c>
      <c r="D409" s="214" t="s">
        <v>7429</v>
      </c>
      <c r="E409" s="214" t="s">
        <v>5604</v>
      </c>
      <c r="F409" s="216">
        <v>40058</v>
      </c>
      <c r="G409" s="214" t="s">
        <v>5605</v>
      </c>
      <c r="H409" s="214" t="s">
        <v>2540</v>
      </c>
      <c r="I409" s="214" t="s">
        <v>2531</v>
      </c>
      <c r="J409" s="214" t="s">
        <v>2541</v>
      </c>
      <c r="K409" s="214" t="s">
        <v>2542</v>
      </c>
      <c r="L409" s="216">
        <v>40058</v>
      </c>
      <c r="M409" s="217">
        <v>525.78</v>
      </c>
      <c r="N409" s="217">
        <v>657.23</v>
      </c>
    </row>
    <row r="410" spans="1:14" ht="13.5" thickBot="1">
      <c r="A410" s="214" t="s">
        <v>5583</v>
      </c>
      <c r="B410" s="214" t="s">
        <v>5584</v>
      </c>
      <c r="C410" s="214" t="s">
        <v>7428</v>
      </c>
      <c r="D410" s="214" t="s">
        <v>7429</v>
      </c>
      <c r="E410" s="214" t="s">
        <v>5604</v>
      </c>
      <c r="F410" s="216">
        <v>40058</v>
      </c>
      <c r="G410" s="214" t="s">
        <v>5605</v>
      </c>
      <c r="H410" s="214" t="s">
        <v>2543</v>
      </c>
      <c r="I410" s="214" t="s">
        <v>2531</v>
      </c>
      <c r="J410" s="214" t="s">
        <v>2544</v>
      </c>
      <c r="K410" s="214" t="s">
        <v>2545</v>
      </c>
      <c r="L410" s="216">
        <v>40058</v>
      </c>
      <c r="M410" s="217">
        <v>681.02</v>
      </c>
      <c r="N410" s="217">
        <v>851.28</v>
      </c>
    </row>
    <row r="411" spans="1:14" ht="13.5" thickBot="1">
      <c r="A411" s="214" t="s">
        <v>5583</v>
      </c>
      <c r="B411" s="214" t="s">
        <v>5584</v>
      </c>
      <c r="C411" s="214" t="s">
        <v>7428</v>
      </c>
      <c r="D411" s="214" t="s">
        <v>7429</v>
      </c>
      <c r="E411" s="214" t="s">
        <v>5604</v>
      </c>
      <c r="F411" s="216">
        <v>40059</v>
      </c>
      <c r="G411" s="214" t="s">
        <v>5605</v>
      </c>
      <c r="H411" s="214" t="s">
        <v>2546</v>
      </c>
      <c r="I411" s="214" t="s">
        <v>2547</v>
      </c>
      <c r="J411" s="214" t="s">
        <v>2548</v>
      </c>
      <c r="K411" s="214" t="s">
        <v>2549</v>
      </c>
      <c r="L411" s="216">
        <v>40059</v>
      </c>
      <c r="M411" s="217">
        <v>781.41</v>
      </c>
      <c r="N411" s="217">
        <v>976.76</v>
      </c>
    </row>
    <row r="412" spans="1:14" ht="13.5" thickBot="1">
      <c r="A412" s="214" t="s">
        <v>5583</v>
      </c>
      <c r="B412" s="214" t="s">
        <v>5584</v>
      </c>
      <c r="C412" s="214" t="s">
        <v>7428</v>
      </c>
      <c r="D412" s="214" t="s">
        <v>7429</v>
      </c>
      <c r="E412" s="214" t="s">
        <v>5604</v>
      </c>
      <c r="F412" s="216">
        <v>40088</v>
      </c>
      <c r="G412" s="214" t="s">
        <v>5605</v>
      </c>
      <c r="H412" s="214" t="s">
        <v>2550</v>
      </c>
      <c r="I412" s="214" t="s">
        <v>2498</v>
      </c>
      <c r="J412" s="214" t="s">
        <v>2551</v>
      </c>
      <c r="K412" s="214" t="s">
        <v>2552</v>
      </c>
      <c r="L412" s="216">
        <v>40088</v>
      </c>
      <c r="M412" s="217">
        <v>1200.06</v>
      </c>
      <c r="N412" s="217">
        <v>1500.08</v>
      </c>
    </row>
    <row r="413" spans="1:14" ht="13.5" thickBot="1">
      <c r="A413" s="214" t="s">
        <v>5583</v>
      </c>
      <c r="B413" s="214" t="s">
        <v>5584</v>
      </c>
      <c r="C413" s="214" t="s">
        <v>7428</v>
      </c>
      <c r="D413" s="214" t="s">
        <v>7429</v>
      </c>
      <c r="E413" s="214" t="s">
        <v>5604</v>
      </c>
      <c r="F413" s="216">
        <v>40094</v>
      </c>
      <c r="G413" s="214" t="s">
        <v>5605</v>
      </c>
      <c r="H413" s="214" t="s">
        <v>2553</v>
      </c>
      <c r="I413" s="214" t="s">
        <v>2554</v>
      </c>
      <c r="J413" s="214" t="s">
        <v>2555</v>
      </c>
      <c r="K413" s="214" t="s">
        <v>2556</v>
      </c>
      <c r="L413" s="216">
        <v>40094</v>
      </c>
      <c r="M413" s="217">
        <v>334.7</v>
      </c>
      <c r="N413" s="217">
        <v>418.38</v>
      </c>
    </row>
    <row r="414" spans="1:14" ht="13.5" thickBot="1">
      <c r="A414" s="214" t="s">
        <v>5583</v>
      </c>
      <c r="B414" s="214" t="s">
        <v>5584</v>
      </c>
      <c r="C414" s="214" t="s">
        <v>7428</v>
      </c>
      <c r="D414" s="214" t="s">
        <v>7429</v>
      </c>
      <c r="E414" s="214" t="s">
        <v>5604</v>
      </c>
      <c r="F414" s="216">
        <v>40095</v>
      </c>
      <c r="G414" s="214" t="s">
        <v>5605</v>
      </c>
      <c r="H414" s="214" t="s">
        <v>2557</v>
      </c>
      <c r="I414" s="214" t="s">
        <v>2498</v>
      </c>
      <c r="J414" s="214" t="s">
        <v>2558</v>
      </c>
      <c r="K414" s="214" t="s">
        <v>2559</v>
      </c>
      <c r="L414" s="216">
        <v>40095</v>
      </c>
      <c r="M414" s="217">
        <v>736.85</v>
      </c>
      <c r="N414" s="217">
        <v>921.06</v>
      </c>
    </row>
    <row r="415" spans="1:14" ht="13.5" thickBot="1">
      <c r="A415" s="214" t="s">
        <v>5583</v>
      </c>
      <c r="B415" s="214" t="s">
        <v>5584</v>
      </c>
      <c r="C415" s="214" t="s">
        <v>7428</v>
      </c>
      <c r="D415" s="214" t="s">
        <v>7429</v>
      </c>
      <c r="E415" s="214" t="s">
        <v>5604</v>
      </c>
      <c r="F415" s="216">
        <v>40116</v>
      </c>
      <c r="G415" s="214" t="s">
        <v>5605</v>
      </c>
      <c r="H415" s="214" t="s">
        <v>2560</v>
      </c>
      <c r="I415" s="214" t="s">
        <v>2561</v>
      </c>
      <c r="J415" s="214" t="s">
        <v>2562</v>
      </c>
      <c r="K415" s="214" t="s">
        <v>2563</v>
      </c>
      <c r="L415" s="216">
        <v>40116</v>
      </c>
      <c r="M415" s="217">
        <v>330.43</v>
      </c>
      <c r="N415" s="217">
        <v>413.04</v>
      </c>
    </row>
    <row r="416" spans="1:14" ht="13.5" thickBot="1">
      <c r="A416" s="214" t="s">
        <v>5583</v>
      </c>
      <c r="B416" s="214" t="s">
        <v>5584</v>
      </c>
      <c r="C416" s="214" t="s">
        <v>7428</v>
      </c>
      <c r="D416" s="214" t="s">
        <v>7429</v>
      </c>
      <c r="E416" s="214" t="s">
        <v>5604</v>
      </c>
      <c r="F416" s="216">
        <v>40148</v>
      </c>
      <c r="G416" s="214" t="s">
        <v>5605</v>
      </c>
      <c r="H416" s="214" t="s">
        <v>2564</v>
      </c>
      <c r="I416" s="214" t="s">
        <v>2565</v>
      </c>
      <c r="J416" s="214" t="s">
        <v>2566</v>
      </c>
      <c r="K416" s="214" t="s">
        <v>2567</v>
      </c>
      <c r="L416" s="216">
        <v>40148</v>
      </c>
      <c r="M416" s="217">
        <v>1447.11</v>
      </c>
      <c r="N416" s="217">
        <v>1808.89</v>
      </c>
    </row>
    <row r="417" spans="1:14" ht="13.5" thickBot="1">
      <c r="A417" s="214" t="s">
        <v>5583</v>
      </c>
      <c r="B417" s="214" t="s">
        <v>5584</v>
      </c>
      <c r="C417" s="214" t="s">
        <v>7428</v>
      </c>
      <c r="D417" s="214" t="s">
        <v>7429</v>
      </c>
      <c r="E417" s="214" t="s">
        <v>5604</v>
      </c>
      <c r="F417" s="216">
        <v>40190</v>
      </c>
      <c r="G417" s="214" t="s">
        <v>5605</v>
      </c>
      <c r="H417" s="214" t="s">
        <v>2568</v>
      </c>
      <c r="I417" s="214" t="s">
        <v>2498</v>
      </c>
      <c r="J417" s="214" t="s">
        <v>2569</v>
      </c>
      <c r="K417" s="214" t="s">
        <v>2570</v>
      </c>
      <c r="L417" s="216">
        <v>40178</v>
      </c>
      <c r="M417" s="217">
        <v>1226.8</v>
      </c>
      <c r="N417" s="217">
        <v>1533.5</v>
      </c>
    </row>
    <row r="418" spans="1:14" ht="13.5" thickBot="1">
      <c r="A418" s="214" t="s">
        <v>5583</v>
      </c>
      <c r="B418" s="214" t="s">
        <v>5584</v>
      </c>
      <c r="C418" s="214" t="s">
        <v>7428</v>
      </c>
      <c r="D418" s="214" t="s">
        <v>7429</v>
      </c>
      <c r="E418" s="214" t="s">
        <v>4855</v>
      </c>
      <c r="F418" s="216">
        <v>39973</v>
      </c>
      <c r="G418" s="214" t="s">
        <v>5625</v>
      </c>
      <c r="H418" s="214" t="s">
        <v>2571</v>
      </c>
      <c r="I418" s="214" t="s">
        <v>5795</v>
      </c>
      <c r="J418" s="214" t="s">
        <v>5589</v>
      </c>
      <c r="K418" s="214" t="s">
        <v>2572</v>
      </c>
      <c r="L418" s="216">
        <v>39973</v>
      </c>
      <c r="M418" s="217">
        <v>277.04000000000002</v>
      </c>
      <c r="N418" s="217">
        <v>346.3</v>
      </c>
    </row>
    <row r="419" spans="1:14" ht="13.5" thickBot="1">
      <c r="A419" s="214" t="s">
        <v>5583</v>
      </c>
      <c r="B419" s="214" t="s">
        <v>5584</v>
      </c>
      <c r="C419" s="214" t="s">
        <v>7428</v>
      </c>
      <c r="D419" s="214" t="s">
        <v>7429</v>
      </c>
      <c r="E419" s="214" t="s">
        <v>4867</v>
      </c>
      <c r="F419" s="216">
        <v>39847</v>
      </c>
      <c r="G419" s="214" t="s">
        <v>5625</v>
      </c>
      <c r="H419" s="214" t="s">
        <v>2573</v>
      </c>
      <c r="I419" s="214" t="s">
        <v>2574</v>
      </c>
      <c r="J419" s="214" t="s">
        <v>5589</v>
      </c>
      <c r="K419" s="214" t="s">
        <v>2575</v>
      </c>
      <c r="L419" s="216">
        <v>39847</v>
      </c>
      <c r="M419" s="217">
        <v>245.81</v>
      </c>
      <c r="N419" s="217">
        <v>307.26</v>
      </c>
    </row>
    <row r="420" spans="1:14" ht="13.5" thickBot="1">
      <c r="A420" s="214" t="s">
        <v>5583</v>
      </c>
      <c r="B420" s="214" t="s">
        <v>5584</v>
      </c>
      <c r="C420" s="214" t="s">
        <v>7428</v>
      </c>
      <c r="D420" s="214" t="s">
        <v>7429</v>
      </c>
      <c r="E420" s="214" t="s">
        <v>4867</v>
      </c>
      <c r="F420" s="216">
        <v>39876</v>
      </c>
      <c r="G420" s="214" t="s">
        <v>5625</v>
      </c>
      <c r="H420" s="214" t="s">
        <v>2576</v>
      </c>
      <c r="I420" s="214" t="s">
        <v>2577</v>
      </c>
      <c r="J420" s="214" t="s">
        <v>5589</v>
      </c>
      <c r="K420" s="214" t="s">
        <v>2578</v>
      </c>
      <c r="L420" s="216">
        <v>39876</v>
      </c>
      <c r="M420" s="217">
        <v>232.81</v>
      </c>
      <c r="N420" s="217">
        <v>291.01</v>
      </c>
    </row>
    <row r="421" spans="1:14" ht="13.5" thickBot="1">
      <c r="A421" s="214" t="s">
        <v>5583</v>
      </c>
      <c r="B421" s="214" t="s">
        <v>5584</v>
      </c>
      <c r="C421" s="214" t="s">
        <v>7428</v>
      </c>
      <c r="D421" s="214" t="s">
        <v>7429</v>
      </c>
      <c r="E421" s="214" t="s">
        <v>4867</v>
      </c>
      <c r="F421" s="216">
        <v>39885</v>
      </c>
      <c r="G421" s="214" t="s">
        <v>5625</v>
      </c>
      <c r="H421" s="214" t="s">
        <v>2579</v>
      </c>
      <c r="I421" s="214" t="s">
        <v>2580</v>
      </c>
      <c r="J421" s="214" t="s">
        <v>5589</v>
      </c>
      <c r="K421" s="214" t="s">
        <v>2581</v>
      </c>
      <c r="L421" s="216">
        <v>39885</v>
      </c>
      <c r="M421" s="217">
        <v>236.27</v>
      </c>
      <c r="N421" s="217">
        <v>295.33999999999997</v>
      </c>
    </row>
    <row r="422" spans="1:14" ht="13.5" thickBot="1">
      <c r="A422" s="214" t="s">
        <v>5583</v>
      </c>
      <c r="B422" s="214" t="s">
        <v>5584</v>
      </c>
      <c r="C422" s="214" t="s">
        <v>7428</v>
      </c>
      <c r="D422" s="214" t="s">
        <v>7429</v>
      </c>
      <c r="E422" s="214" t="s">
        <v>4867</v>
      </c>
      <c r="F422" s="216">
        <v>39938</v>
      </c>
      <c r="G422" s="214" t="s">
        <v>5625</v>
      </c>
      <c r="H422" s="214" t="s">
        <v>2582</v>
      </c>
      <c r="I422" s="214" t="s">
        <v>2583</v>
      </c>
      <c r="J422" s="214" t="s">
        <v>5589</v>
      </c>
      <c r="K422" s="214" t="s">
        <v>2584</v>
      </c>
      <c r="L422" s="216">
        <v>39938</v>
      </c>
      <c r="M422" s="217">
        <v>261.04000000000002</v>
      </c>
      <c r="N422" s="217">
        <v>326.3</v>
      </c>
    </row>
    <row r="423" spans="1:14" ht="13.5" thickBot="1">
      <c r="A423" s="214" t="s">
        <v>5583</v>
      </c>
      <c r="B423" s="214" t="s">
        <v>5584</v>
      </c>
      <c r="C423" s="214" t="s">
        <v>7428</v>
      </c>
      <c r="D423" s="214" t="s">
        <v>7429</v>
      </c>
      <c r="E423" s="214" t="s">
        <v>4867</v>
      </c>
      <c r="F423" s="216">
        <v>40058</v>
      </c>
      <c r="G423" s="214" t="s">
        <v>5625</v>
      </c>
      <c r="H423" s="214" t="s">
        <v>2585</v>
      </c>
      <c r="I423" s="214" t="s">
        <v>2586</v>
      </c>
      <c r="J423" s="214" t="s">
        <v>5589</v>
      </c>
      <c r="K423" s="214" t="s">
        <v>2587</v>
      </c>
      <c r="L423" s="216">
        <v>40058</v>
      </c>
      <c r="M423" s="217">
        <v>278.61</v>
      </c>
      <c r="N423" s="217">
        <v>348.26</v>
      </c>
    </row>
    <row r="424" spans="1:14" ht="13.5" thickBot="1">
      <c r="A424" s="214" t="s">
        <v>5583</v>
      </c>
      <c r="B424" s="214" t="s">
        <v>5584</v>
      </c>
      <c r="C424" s="214" t="s">
        <v>7428</v>
      </c>
      <c r="D424" s="214" t="s">
        <v>7429</v>
      </c>
      <c r="E424" s="214" t="s">
        <v>4867</v>
      </c>
      <c r="F424" s="216">
        <v>40071</v>
      </c>
      <c r="G424" s="214" t="s">
        <v>5625</v>
      </c>
      <c r="H424" s="214" t="s">
        <v>2588</v>
      </c>
      <c r="I424" s="214" t="s">
        <v>2583</v>
      </c>
      <c r="J424" s="214" t="s">
        <v>5589</v>
      </c>
      <c r="K424" s="214" t="s">
        <v>2589</v>
      </c>
      <c r="L424" s="216">
        <v>40071</v>
      </c>
      <c r="M424" s="217">
        <v>272.06</v>
      </c>
      <c r="N424" s="217">
        <v>340.08</v>
      </c>
    </row>
    <row r="425" spans="1:14" ht="13.5" thickBot="1">
      <c r="A425" s="214" t="s">
        <v>5583</v>
      </c>
      <c r="B425" s="214" t="s">
        <v>5584</v>
      </c>
      <c r="C425" s="214" t="s">
        <v>7428</v>
      </c>
      <c r="D425" s="214" t="s">
        <v>7429</v>
      </c>
      <c r="E425" s="214" t="s">
        <v>4867</v>
      </c>
      <c r="F425" s="216">
        <v>40108</v>
      </c>
      <c r="G425" s="214" t="s">
        <v>5625</v>
      </c>
      <c r="H425" s="214" t="s">
        <v>2590</v>
      </c>
      <c r="I425" s="214" t="s">
        <v>2591</v>
      </c>
      <c r="J425" s="214" t="s">
        <v>5589</v>
      </c>
      <c r="K425" s="214" t="s">
        <v>2592</v>
      </c>
      <c r="L425" s="216">
        <v>40108</v>
      </c>
      <c r="M425" s="217">
        <v>275</v>
      </c>
      <c r="N425" s="217">
        <v>343.75</v>
      </c>
    </row>
    <row r="426" spans="1:14" ht="13.5" thickBot="1">
      <c r="A426" s="214" t="s">
        <v>5583</v>
      </c>
      <c r="B426" s="214" t="s">
        <v>5584</v>
      </c>
      <c r="C426" s="214" t="s">
        <v>7428</v>
      </c>
      <c r="D426" s="214" t="s">
        <v>7429</v>
      </c>
      <c r="E426" s="214" t="s">
        <v>4867</v>
      </c>
      <c r="F426" s="216">
        <v>40150</v>
      </c>
      <c r="G426" s="214" t="s">
        <v>5625</v>
      </c>
      <c r="H426" s="214" t="s">
        <v>2593</v>
      </c>
      <c r="I426" s="214" t="s">
        <v>2583</v>
      </c>
      <c r="J426" s="214" t="s">
        <v>5589</v>
      </c>
      <c r="K426" s="214" t="s">
        <v>2594</v>
      </c>
      <c r="L426" s="216">
        <v>40150</v>
      </c>
      <c r="M426" s="217">
        <v>247.7</v>
      </c>
      <c r="N426" s="217">
        <v>309.63</v>
      </c>
    </row>
    <row r="427" spans="1:14" ht="13.5" thickBot="1">
      <c r="A427" s="214" t="s">
        <v>5583</v>
      </c>
      <c r="B427" s="214" t="s">
        <v>5584</v>
      </c>
      <c r="C427" s="214" t="s">
        <v>7428</v>
      </c>
      <c r="D427" s="214" t="s">
        <v>7429</v>
      </c>
      <c r="E427" s="214" t="s">
        <v>2595</v>
      </c>
      <c r="F427" s="216">
        <v>39847</v>
      </c>
      <c r="G427" s="214" t="s">
        <v>5625</v>
      </c>
      <c r="H427" s="214" t="s">
        <v>2596</v>
      </c>
      <c r="I427" s="214" t="s">
        <v>2597</v>
      </c>
      <c r="J427" s="214" t="s">
        <v>5589</v>
      </c>
      <c r="K427" s="214" t="s">
        <v>2598</v>
      </c>
      <c r="L427" s="216">
        <v>39847</v>
      </c>
      <c r="M427" s="217">
        <v>36</v>
      </c>
      <c r="N427" s="217">
        <v>45</v>
      </c>
    </row>
    <row r="428" spans="1:14" ht="13.5" thickBot="1">
      <c r="A428" s="214" t="s">
        <v>5583</v>
      </c>
      <c r="B428" s="214" t="s">
        <v>5584</v>
      </c>
      <c r="C428" s="214" t="s">
        <v>7428</v>
      </c>
      <c r="D428" s="214" t="s">
        <v>7429</v>
      </c>
      <c r="E428" s="214" t="s">
        <v>5778</v>
      </c>
      <c r="F428" s="216">
        <v>39842</v>
      </c>
      <c r="G428" s="214" t="s">
        <v>5625</v>
      </c>
      <c r="H428" s="214" t="s">
        <v>2599</v>
      </c>
      <c r="I428" s="214" t="s">
        <v>2600</v>
      </c>
      <c r="J428" s="214" t="s">
        <v>5589</v>
      </c>
      <c r="K428" s="214" t="s">
        <v>2601</v>
      </c>
      <c r="L428" s="216">
        <v>39842</v>
      </c>
      <c r="M428" s="217">
        <v>869.08</v>
      </c>
      <c r="N428" s="217">
        <v>1086.3499999999999</v>
      </c>
    </row>
    <row r="429" spans="1:14" ht="13.5" thickBot="1">
      <c r="A429" s="214" t="s">
        <v>5583</v>
      </c>
      <c r="B429" s="214" t="s">
        <v>5584</v>
      </c>
      <c r="C429" s="214" t="s">
        <v>7428</v>
      </c>
      <c r="D429" s="214" t="s">
        <v>7429</v>
      </c>
      <c r="E429" s="214" t="s">
        <v>5778</v>
      </c>
      <c r="F429" s="216">
        <v>39862</v>
      </c>
      <c r="G429" s="214" t="s">
        <v>5605</v>
      </c>
      <c r="H429" s="214" t="s">
        <v>2602</v>
      </c>
      <c r="I429" s="214" t="s">
        <v>2603</v>
      </c>
      <c r="J429" s="214" t="s">
        <v>2604</v>
      </c>
      <c r="K429" s="214" t="s">
        <v>2605</v>
      </c>
      <c r="L429" s="216">
        <v>39862</v>
      </c>
      <c r="M429" s="217">
        <v>1241.5</v>
      </c>
      <c r="N429" s="217">
        <v>1551.88</v>
      </c>
    </row>
    <row r="430" spans="1:14" ht="13.5" thickBot="1">
      <c r="A430" s="214" t="s">
        <v>5583</v>
      </c>
      <c r="B430" s="214" t="s">
        <v>5584</v>
      </c>
      <c r="C430" s="214" t="s">
        <v>7428</v>
      </c>
      <c r="D430" s="214" t="s">
        <v>7429</v>
      </c>
      <c r="E430" s="214" t="s">
        <v>5778</v>
      </c>
      <c r="F430" s="216">
        <v>39874</v>
      </c>
      <c r="G430" s="214" t="s">
        <v>5605</v>
      </c>
      <c r="H430" s="214" t="s">
        <v>2606</v>
      </c>
      <c r="I430" s="214" t="s">
        <v>2607</v>
      </c>
      <c r="J430" s="214" t="s">
        <v>2608</v>
      </c>
      <c r="K430" s="214" t="s">
        <v>2609</v>
      </c>
      <c r="L430" s="216">
        <v>39874</v>
      </c>
      <c r="M430" s="217">
        <v>1177.81</v>
      </c>
      <c r="N430" s="217">
        <v>1472.26</v>
      </c>
    </row>
    <row r="431" spans="1:14" ht="13.5" thickBot="1">
      <c r="A431" s="214" t="s">
        <v>5583</v>
      </c>
      <c r="B431" s="214" t="s">
        <v>5584</v>
      </c>
      <c r="C431" s="214" t="s">
        <v>7428</v>
      </c>
      <c r="D431" s="214" t="s">
        <v>7429</v>
      </c>
      <c r="E431" s="214" t="s">
        <v>5778</v>
      </c>
      <c r="F431" s="216">
        <v>39917</v>
      </c>
      <c r="G431" s="214" t="s">
        <v>5605</v>
      </c>
      <c r="H431" s="214" t="s">
        <v>2610</v>
      </c>
      <c r="I431" s="214" t="s">
        <v>2611</v>
      </c>
      <c r="J431" s="214" t="s">
        <v>2612</v>
      </c>
      <c r="K431" s="214" t="s">
        <v>2613</v>
      </c>
      <c r="L431" s="216">
        <v>39903</v>
      </c>
      <c r="M431" s="217">
        <v>992.21</v>
      </c>
      <c r="N431" s="217">
        <v>1240.26</v>
      </c>
    </row>
    <row r="432" spans="1:14" ht="13.5" thickBot="1">
      <c r="A432" s="214" t="s">
        <v>5583</v>
      </c>
      <c r="B432" s="214" t="s">
        <v>5584</v>
      </c>
      <c r="C432" s="214" t="s">
        <v>7428</v>
      </c>
      <c r="D432" s="214" t="s">
        <v>7429</v>
      </c>
      <c r="E432" s="214" t="s">
        <v>5778</v>
      </c>
      <c r="F432" s="216">
        <v>39930</v>
      </c>
      <c r="G432" s="214" t="s">
        <v>5625</v>
      </c>
      <c r="H432" s="214" t="s">
        <v>2614</v>
      </c>
      <c r="I432" s="214" t="s">
        <v>5795</v>
      </c>
      <c r="J432" s="214" t="s">
        <v>5589</v>
      </c>
      <c r="K432" s="214" t="s">
        <v>2615</v>
      </c>
      <c r="L432" s="216">
        <v>39930</v>
      </c>
      <c r="M432" s="217">
        <v>1704</v>
      </c>
      <c r="N432" s="217">
        <v>2130</v>
      </c>
    </row>
    <row r="433" spans="1:14" ht="13.5" thickBot="1">
      <c r="A433" s="214" t="s">
        <v>5583</v>
      </c>
      <c r="B433" s="214" t="s">
        <v>5584</v>
      </c>
      <c r="C433" s="214" t="s">
        <v>7428</v>
      </c>
      <c r="D433" s="214" t="s">
        <v>7429</v>
      </c>
      <c r="E433" s="214" t="s">
        <v>5778</v>
      </c>
      <c r="F433" s="216">
        <v>39960</v>
      </c>
      <c r="G433" s="214" t="s">
        <v>5605</v>
      </c>
      <c r="H433" s="214" t="s">
        <v>2616</v>
      </c>
      <c r="I433" s="214" t="s">
        <v>2617</v>
      </c>
      <c r="J433" s="214" t="s">
        <v>2618</v>
      </c>
      <c r="K433" s="214" t="s">
        <v>2619</v>
      </c>
      <c r="L433" s="216">
        <v>39958</v>
      </c>
      <c r="M433" s="217">
        <v>1399.2</v>
      </c>
      <c r="N433" s="217">
        <v>1749</v>
      </c>
    </row>
    <row r="434" spans="1:14" ht="13.5" thickBot="1">
      <c r="A434" s="214" t="s">
        <v>5583</v>
      </c>
      <c r="B434" s="214" t="s">
        <v>5584</v>
      </c>
      <c r="C434" s="214" t="s">
        <v>7428</v>
      </c>
      <c r="D434" s="214" t="s">
        <v>7429</v>
      </c>
      <c r="E434" s="214" t="s">
        <v>5778</v>
      </c>
      <c r="F434" s="216">
        <v>39994</v>
      </c>
      <c r="G434" s="214" t="s">
        <v>5605</v>
      </c>
      <c r="H434" s="214" t="s">
        <v>2620</v>
      </c>
      <c r="I434" s="214" t="s">
        <v>2621</v>
      </c>
      <c r="J434" s="214" t="s">
        <v>2622</v>
      </c>
      <c r="K434" s="214" t="s">
        <v>2623</v>
      </c>
      <c r="L434" s="216">
        <v>39994</v>
      </c>
      <c r="M434" s="217">
        <v>2400.73</v>
      </c>
      <c r="N434" s="217">
        <v>3000.91</v>
      </c>
    </row>
    <row r="435" spans="1:14" ht="13.5" thickBot="1">
      <c r="A435" s="214" t="s">
        <v>5583</v>
      </c>
      <c r="B435" s="214" t="s">
        <v>5584</v>
      </c>
      <c r="C435" s="214" t="s">
        <v>7428</v>
      </c>
      <c r="D435" s="214" t="s">
        <v>7429</v>
      </c>
      <c r="E435" s="214" t="s">
        <v>5778</v>
      </c>
      <c r="F435" s="216">
        <v>40049</v>
      </c>
      <c r="G435" s="214" t="s">
        <v>5605</v>
      </c>
      <c r="H435" s="214" t="s">
        <v>2624</v>
      </c>
      <c r="I435" s="214" t="s">
        <v>2625</v>
      </c>
      <c r="J435" s="214" t="s">
        <v>2626</v>
      </c>
      <c r="K435" s="214" t="s">
        <v>2627</v>
      </c>
      <c r="L435" s="216">
        <v>40049</v>
      </c>
      <c r="M435" s="217">
        <v>1332.42</v>
      </c>
      <c r="N435" s="217">
        <v>1665.53</v>
      </c>
    </row>
    <row r="436" spans="1:14" ht="13.5" thickBot="1">
      <c r="A436" s="214" t="s">
        <v>5583</v>
      </c>
      <c r="B436" s="214" t="s">
        <v>5584</v>
      </c>
      <c r="C436" s="214" t="s">
        <v>7428</v>
      </c>
      <c r="D436" s="214" t="s">
        <v>7429</v>
      </c>
      <c r="E436" s="214" t="s">
        <v>5778</v>
      </c>
      <c r="F436" s="216">
        <v>40050</v>
      </c>
      <c r="G436" s="214" t="s">
        <v>5605</v>
      </c>
      <c r="H436" s="214" t="s">
        <v>2628</v>
      </c>
      <c r="I436" s="214" t="s">
        <v>2625</v>
      </c>
      <c r="J436" s="214" t="s">
        <v>2629</v>
      </c>
      <c r="K436" s="214" t="s">
        <v>2630</v>
      </c>
      <c r="L436" s="216">
        <v>40050</v>
      </c>
      <c r="M436" s="217">
        <v>929.17</v>
      </c>
      <c r="N436" s="217">
        <v>1161.46</v>
      </c>
    </row>
    <row r="437" spans="1:14" ht="13.5" thickBot="1">
      <c r="A437" s="214" t="s">
        <v>5583</v>
      </c>
      <c r="B437" s="214" t="s">
        <v>5584</v>
      </c>
      <c r="C437" s="214" t="s">
        <v>7428</v>
      </c>
      <c r="D437" s="214" t="s">
        <v>7429</v>
      </c>
      <c r="E437" s="214" t="s">
        <v>5778</v>
      </c>
      <c r="F437" s="216">
        <v>40088</v>
      </c>
      <c r="G437" s="214" t="s">
        <v>5605</v>
      </c>
      <c r="H437" s="214" t="s">
        <v>2631</v>
      </c>
      <c r="I437" s="214" t="s">
        <v>2632</v>
      </c>
      <c r="J437" s="214" t="s">
        <v>2633</v>
      </c>
      <c r="K437" s="214" t="s">
        <v>2634</v>
      </c>
      <c r="L437" s="216">
        <v>40088</v>
      </c>
      <c r="M437" s="217">
        <v>3255.51</v>
      </c>
      <c r="N437" s="217">
        <v>4069.39</v>
      </c>
    </row>
    <row r="438" spans="1:14" ht="13.5" thickBot="1">
      <c r="A438" s="214" t="s">
        <v>5583</v>
      </c>
      <c r="B438" s="214" t="s">
        <v>5584</v>
      </c>
      <c r="C438" s="214" t="s">
        <v>7428</v>
      </c>
      <c r="D438" s="214" t="s">
        <v>7429</v>
      </c>
      <c r="E438" s="214" t="s">
        <v>5778</v>
      </c>
      <c r="F438" s="216">
        <v>40114</v>
      </c>
      <c r="G438" s="214" t="s">
        <v>5625</v>
      </c>
      <c r="H438" s="214" t="s">
        <v>2635</v>
      </c>
      <c r="I438" s="214" t="s">
        <v>2636</v>
      </c>
      <c r="J438" s="214" t="s">
        <v>5589</v>
      </c>
      <c r="K438" s="214" t="s">
        <v>2637</v>
      </c>
      <c r="L438" s="216">
        <v>40114</v>
      </c>
      <c r="M438" s="217">
        <v>160</v>
      </c>
      <c r="N438" s="217">
        <v>200</v>
      </c>
    </row>
    <row r="439" spans="1:14" ht="13.5" thickBot="1">
      <c r="A439" s="214" t="s">
        <v>5583</v>
      </c>
      <c r="B439" s="214" t="s">
        <v>5584</v>
      </c>
      <c r="C439" s="214" t="s">
        <v>7428</v>
      </c>
      <c r="D439" s="214" t="s">
        <v>7429</v>
      </c>
      <c r="E439" s="214" t="s">
        <v>5778</v>
      </c>
      <c r="F439" s="216">
        <v>40115</v>
      </c>
      <c r="G439" s="214" t="s">
        <v>5605</v>
      </c>
      <c r="H439" s="214" t="s">
        <v>2638</v>
      </c>
      <c r="I439" s="214" t="s">
        <v>2639</v>
      </c>
      <c r="J439" s="214" t="s">
        <v>2640</v>
      </c>
      <c r="K439" s="214" t="s">
        <v>2641</v>
      </c>
      <c r="L439" s="216">
        <v>40115</v>
      </c>
      <c r="M439" s="217">
        <v>79.92</v>
      </c>
      <c r="N439" s="217">
        <v>99.9</v>
      </c>
    </row>
    <row r="440" spans="1:14" ht="13.5" thickBot="1">
      <c r="A440" s="214" t="s">
        <v>5583</v>
      </c>
      <c r="B440" s="214" t="s">
        <v>5584</v>
      </c>
      <c r="C440" s="214" t="s">
        <v>7428</v>
      </c>
      <c r="D440" s="214" t="s">
        <v>7429</v>
      </c>
      <c r="E440" s="214" t="s">
        <v>5778</v>
      </c>
      <c r="F440" s="216">
        <v>40127</v>
      </c>
      <c r="G440" s="214" t="s">
        <v>5605</v>
      </c>
      <c r="H440" s="214" t="s">
        <v>2642</v>
      </c>
      <c r="I440" s="214" t="s">
        <v>4915</v>
      </c>
      <c r="J440" s="214" t="s">
        <v>2643</v>
      </c>
      <c r="K440" s="214" t="s">
        <v>2644</v>
      </c>
      <c r="L440" s="216">
        <v>40127</v>
      </c>
      <c r="M440" s="217">
        <v>1307.17</v>
      </c>
      <c r="N440" s="217">
        <v>1633.96</v>
      </c>
    </row>
    <row r="441" spans="1:14" ht="13.5" thickBot="1">
      <c r="A441" s="214" t="s">
        <v>5583</v>
      </c>
      <c r="B441" s="214" t="s">
        <v>5584</v>
      </c>
      <c r="C441" s="214" t="s">
        <v>7428</v>
      </c>
      <c r="D441" s="214" t="s">
        <v>7429</v>
      </c>
      <c r="E441" s="214" t="s">
        <v>5778</v>
      </c>
      <c r="F441" s="216">
        <v>40148</v>
      </c>
      <c r="G441" s="214" t="s">
        <v>5605</v>
      </c>
      <c r="H441" s="214" t="s">
        <v>2645</v>
      </c>
      <c r="I441" s="214" t="s">
        <v>4915</v>
      </c>
      <c r="J441" s="214" t="s">
        <v>2646</v>
      </c>
      <c r="K441" s="214" t="s">
        <v>2647</v>
      </c>
      <c r="L441" s="216">
        <v>40148</v>
      </c>
      <c r="M441" s="217">
        <v>1674.69</v>
      </c>
      <c r="N441" s="217">
        <v>2093.36</v>
      </c>
    </row>
    <row r="442" spans="1:14" ht="13.5" thickBot="1">
      <c r="A442" s="214" t="s">
        <v>5583</v>
      </c>
      <c r="B442" s="214" t="s">
        <v>5584</v>
      </c>
      <c r="C442" s="214" t="s">
        <v>7428</v>
      </c>
      <c r="D442" s="214" t="s">
        <v>7429</v>
      </c>
      <c r="E442" s="214" t="s">
        <v>5778</v>
      </c>
      <c r="F442" s="216">
        <v>40183</v>
      </c>
      <c r="G442" s="214" t="s">
        <v>5605</v>
      </c>
      <c r="H442" s="214" t="s">
        <v>2648</v>
      </c>
      <c r="I442" s="214" t="s">
        <v>2625</v>
      </c>
      <c r="J442" s="214" t="s">
        <v>2649</v>
      </c>
      <c r="K442" s="214" t="s">
        <v>2650</v>
      </c>
      <c r="L442" s="216">
        <v>40178</v>
      </c>
      <c r="M442" s="217">
        <v>1891.58</v>
      </c>
      <c r="N442" s="217">
        <v>2364.48</v>
      </c>
    </row>
    <row r="443" spans="1:14" ht="13.5" thickBot="1">
      <c r="A443" s="214" t="s">
        <v>5583</v>
      </c>
      <c r="B443" s="214" t="s">
        <v>5584</v>
      </c>
      <c r="C443" s="214" t="s">
        <v>7428</v>
      </c>
      <c r="D443" s="214" t="s">
        <v>7429</v>
      </c>
      <c r="E443" s="214" t="s">
        <v>2651</v>
      </c>
      <c r="F443" s="216">
        <v>40123</v>
      </c>
      <c r="G443" s="214" t="s">
        <v>5625</v>
      </c>
      <c r="H443" s="214" t="s">
        <v>2652</v>
      </c>
      <c r="I443" s="214" t="s">
        <v>2653</v>
      </c>
      <c r="J443" s="214" t="s">
        <v>5589</v>
      </c>
      <c r="K443" s="214" t="s">
        <v>2654</v>
      </c>
      <c r="L443" s="216">
        <v>40123</v>
      </c>
      <c r="M443" s="217">
        <v>250.09</v>
      </c>
      <c r="N443" s="217">
        <v>312.61</v>
      </c>
    </row>
    <row r="444" spans="1:14" ht="13.5" thickBot="1">
      <c r="A444" s="214" t="s">
        <v>5583</v>
      </c>
      <c r="B444" s="214" t="s">
        <v>5584</v>
      </c>
      <c r="C444" s="214" t="s">
        <v>7428</v>
      </c>
      <c r="D444" s="214" t="s">
        <v>7429</v>
      </c>
      <c r="E444" s="214" t="s">
        <v>2655</v>
      </c>
      <c r="F444" s="216">
        <v>39976</v>
      </c>
      <c r="G444" s="214" t="s">
        <v>5625</v>
      </c>
      <c r="H444" s="214" t="s">
        <v>2656</v>
      </c>
      <c r="I444" s="214" t="s">
        <v>5795</v>
      </c>
      <c r="J444" s="214" t="s">
        <v>5589</v>
      </c>
      <c r="K444" s="214" t="s">
        <v>2657</v>
      </c>
      <c r="L444" s="216">
        <v>39976</v>
      </c>
      <c r="M444" s="217">
        <v>1399.21</v>
      </c>
      <c r="N444" s="217">
        <v>1749.01</v>
      </c>
    </row>
    <row r="445" spans="1:14" ht="13.5" thickBot="1">
      <c r="A445" s="214" t="s">
        <v>5583</v>
      </c>
      <c r="B445" s="214" t="s">
        <v>5584</v>
      </c>
      <c r="C445" s="214" t="s">
        <v>7428</v>
      </c>
      <c r="D445" s="214" t="s">
        <v>7429</v>
      </c>
      <c r="E445" s="214" t="s">
        <v>2655</v>
      </c>
      <c r="F445" s="216">
        <v>40057</v>
      </c>
      <c r="G445" s="214" t="s">
        <v>5625</v>
      </c>
      <c r="H445" s="214" t="s">
        <v>2658</v>
      </c>
      <c r="I445" s="214" t="s">
        <v>2659</v>
      </c>
      <c r="J445" s="214" t="s">
        <v>5589</v>
      </c>
      <c r="K445" s="214" t="s">
        <v>2660</v>
      </c>
      <c r="L445" s="216">
        <v>40057</v>
      </c>
      <c r="M445" s="217">
        <v>1332.41</v>
      </c>
      <c r="N445" s="217">
        <v>1665.51</v>
      </c>
    </row>
    <row r="446" spans="1:14" ht="13.5" thickBot="1">
      <c r="A446" s="214" t="s">
        <v>5583</v>
      </c>
      <c r="B446" s="214" t="s">
        <v>5584</v>
      </c>
      <c r="C446" s="214" t="s">
        <v>7428</v>
      </c>
      <c r="D446" s="214" t="s">
        <v>7429</v>
      </c>
      <c r="E446" s="214" t="s">
        <v>4553</v>
      </c>
      <c r="F446" s="216">
        <v>39867</v>
      </c>
      <c r="G446" s="214" t="s">
        <v>5605</v>
      </c>
      <c r="H446" s="214" t="s">
        <v>2661</v>
      </c>
      <c r="I446" s="214" t="s">
        <v>2662</v>
      </c>
      <c r="J446" s="214" t="s">
        <v>2663</v>
      </c>
      <c r="K446" s="214" t="s">
        <v>2664</v>
      </c>
      <c r="L446" s="216">
        <v>39867</v>
      </c>
      <c r="M446" s="217">
        <v>432.67</v>
      </c>
      <c r="N446" s="217">
        <v>540.84</v>
      </c>
    </row>
    <row r="447" spans="1:14" ht="13.5" thickBot="1">
      <c r="A447" s="214" t="s">
        <v>5583</v>
      </c>
      <c r="B447" s="214" t="s">
        <v>5584</v>
      </c>
      <c r="C447" s="214" t="s">
        <v>7428</v>
      </c>
      <c r="D447" s="214" t="s">
        <v>7429</v>
      </c>
      <c r="E447" s="214" t="s">
        <v>4553</v>
      </c>
      <c r="F447" s="216">
        <v>39917</v>
      </c>
      <c r="G447" s="214" t="s">
        <v>5605</v>
      </c>
      <c r="H447" s="214" t="s">
        <v>2665</v>
      </c>
      <c r="I447" s="214" t="s">
        <v>2666</v>
      </c>
      <c r="J447" s="214" t="s">
        <v>2667</v>
      </c>
      <c r="K447" s="214" t="s">
        <v>2668</v>
      </c>
      <c r="L447" s="216">
        <v>39896</v>
      </c>
      <c r="M447" s="217">
        <v>130.44</v>
      </c>
      <c r="N447" s="217">
        <v>163.05000000000001</v>
      </c>
    </row>
    <row r="448" spans="1:14" ht="13.5" thickBot="1">
      <c r="A448" s="214" t="s">
        <v>5583</v>
      </c>
      <c r="B448" s="214" t="s">
        <v>5584</v>
      </c>
      <c r="C448" s="214" t="s">
        <v>7428</v>
      </c>
      <c r="D448" s="214" t="s">
        <v>7429</v>
      </c>
      <c r="E448" s="214" t="s">
        <v>4553</v>
      </c>
      <c r="F448" s="216">
        <v>39931</v>
      </c>
      <c r="G448" s="214" t="s">
        <v>5605</v>
      </c>
      <c r="H448" s="214" t="s">
        <v>2669</v>
      </c>
      <c r="I448" s="214" t="s">
        <v>2670</v>
      </c>
      <c r="J448" s="214" t="s">
        <v>2671</v>
      </c>
      <c r="K448" s="214" t="s">
        <v>2672</v>
      </c>
      <c r="L448" s="216">
        <v>39926</v>
      </c>
      <c r="M448" s="217">
        <v>394.22</v>
      </c>
      <c r="N448" s="217">
        <v>492.78</v>
      </c>
    </row>
    <row r="449" spans="1:14" ht="13.5" thickBot="1">
      <c r="A449" s="214" t="s">
        <v>5583</v>
      </c>
      <c r="B449" s="214" t="s">
        <v>5584</v>
      </c>
      <c r="C449" s="214" t="s">
        <v>7428</v>
      </c>
      <c r="D449" s="214" t="s">
        <v>7429</v>
      </c>
      <c r="E449" s="214" t="s">
        <v>4553</v>
      </c>
      <c r="F449" s="216">
        <v>39973</v>
      </c>
      <c r="G449" s="214" t="s">
        <v>5605</v>
      </c>
      <c r="H449" s="214" t="s">
        <v>2673</v>
      </c>
      <c r="I449" s="214" t="s">
        <v>2453</v>
      </c>
      <c r="J449" s="214" t="s">
        <v>2674</v>
      </c>
      <c r="K449" s="214" t="s">
        <v>2675</v>
      </c>
      <c r="L449" s="216">
        <v>39973</v>
      </c>
      <c r="M449" s="217">
        <v>345.5</v>
      </c>
      <c r="N449" s="217">
        <v>431.88</v>
      </c>
    </row>
    <row r="450" spans="1:14" ht="13.5" thickBot="1">
      <c r="A450" s="214" t="s">
        <v>5583</v>
      </c>
      <c r="B450" s="214" t="s">
        <v>5584</v>
      </c>
      <c r="C450" s="214" t="s">
        <v>7428</v>
      </c>
      <c r="D450" s="214" t="s">
        <v>7429</v>
      </c>
      <c r="E450" s="214" t="s">
        <v>4553</v>
      </c>
      <c r="F450" s="216">
        <v>39990</v>
      </c>
      <c r="G450" s="214" t="s">
        <v>5605</v>
      </c>
      <c r="H450" s="214" t="s">
        <v>2676</v>
      </c>
      <c r="I450" s="214" t="s">
        <v>2677</v>
      </c>
      <c r="J450" s="214" t="s">
        <v>2678</v>
      </c>
      <c r="K450" s="214" t="s">
        <v>2679</v>
      </c>
      <c r="L450" s="216">
        <v>39988</v>
      </c>
      <c r="M450" s="217">
        <v>268.48</v>
      </c>
      <c r="N450" s="217">
        <v>335.6</v>
      </c>
    </row>
    <row r="451" spans="1:14" ht="13.5" thickBot="1">
      <c r="A451" s="214" t="s">
        <v>5583</v>
      </c>
      <c r="B451" s="214" t="s">
        <v>5584</v>
      </c>
      <c r="C451" s="214" t="s">
        <v>7428</v>
      </c>
      <c r="D451" s="214" t="s">
        <v>7429</v>
      </c>
      <c r="E451" s="214" t="s">
        <v>4553</v>
      </c>
      <c r="F451" s="216">
        <v>40025</v>
      </c>
      <c r="G451" s="214" t="s">
        <v>5605</v>
      </c>
      <c r="H451" s="214" t="s">
        <v>2680</v>
      </c>
      <c r="I451" s="214" t="s">
        <v>2681</v>
      </c>
      <c r="J451" s="214" t="s">
        <v>2682</v>
      </c>
      <c r="K451" s="214" t="s">
        <v>2683</v>
      </c>
      <c r="L451" s="216">
        <v>40025</v>
      </c>
      <c r="M451" s="217">
        <v>594.22</v>
      </c>
      <c r="N451" s="217">
        <v>742.78</v>
      </c>
    </row>
    <row r="452" spans="1:14" ht="13.5" thickBot="1">
      <c r="A452" s="214" t="s">
        <v>5583</v>
      </c>
      <c r="B452" s="214" t="s">
        <v>5584</v>
      </c>
      <c r="C452" s="214" t="s">
        <v>7428</v>
      </c>
      <c r="D452" s="214" t="s">
        <v>7429</v>
      </c>
      <c r="E452" s="214" t="s">
        <v>4553</v>
      </c>
      <c r="F452" s="216">
        <v>40057</v>
      </c>
      <c r="G452" s="214" t="s">
        <v>5605</v>
      </c>
      <c r="H452" s="214" t="s">
        <v>2684</v>
      </c>
      <c r="I452" s="214" t="s">
        <v>2685</v>
      </c>
      <c r="J452" s="214" t="s">
        <v>2686</v>
      </c>
      <c r="K452" s="214" t="s">
        <v>2687</v>
      </c>
      <c r="L452" s="216">
        <v>40057</v>
      </c>
      <c r="M452" s="217">
        <v>236.95</v>
      </c>
      <c r="N452" s="217">
        <v>296.19</v>
      </c>
    </row>
    <row r="453" spans="1:14" ht="13.5" thickBot="1">
      <c r="A453" s="214" t="s">
        <v>5583</v>
      </c>
      <c r="B453" s="214" t="s">
        <v>5584</v>
      </c>
      <c r="C453" s="214" t="s">
        <v>7428</v>
      </c>
      <c r="D453" s="214" t="s">
        <v>7429</v>
      </c>
      <c r="E453" s="214" t="s">
        <v>4553</v>
      </c>
      <c r="F453" s="216">
        <v>40087</v>
      </c>
      <c r="G453" s="214" t="s">
        <v>5605</v>
      </c>
      <c r="H453" s="214" t="s">
        <v>2688</v>
      </c>
      <c r="I453" s="214" t="s">
        <v>2689</v>
      </c>
      <c r="J453" s="214" t="s">
        <v>2690</v>
      </c>
      <c r="K453" s="214" t="s">
        <v>2691</v>
      </c>
      <c r="L453" s="216">
        <v>40087</v>
      </c>
      <c r="M453" s="217">
        <v>217.97</v>
      </c>
      <c r="N453" s="217">
        <v>272.45999999999998</v>
      </c>
    </row>
    <row r="454" spans="1:14" ht="13.5" thickBot="1">
      <c r="A454" s="214" t="s">
        <v>5583</v>
      </c>
      <c r="B454" s="214" t="s">
        <v>5584</v>
      </c>
      <c r="C454" s="214" t="s">
        <v>7428</v>
      </c>
      <c r="D454" s="214" t="s">
        <v>7429</v>
      </c>
      <c r="E454" s="214" t="s">
        <v>4553</v>
      </c>
      <c r="F454" s="216">
        <v>40113</v>
      </c>
      <c r="G454" s="214" t="s">
        <v>5605</v>
      </c>
      <c r="H454" s="214" t="s">
        <v>2692</v>
      </c>
      <c r="I454" s="214" t="s">
        <v>2693</v>
      </c>
      <c r="J454" s="214" t="s">
        <v>2694</v>
      </c>
      <c r="K454" s="214" t="s">
        <v>2695</v>
      </c>
      <c r="L454" s="216">
        <v>40113</v>
      </c>
      <c r="M454" s="217">
        <v>390.26</v>
      </c>
      <c r="N454" s="217">
        <v>487.83</v>
      </c>
    </row>
    <row r="455" spans="1:14" ht="13.5" thickBot="1">
      <c r="A455" s="214" t="s">
        <v>5583</v>
      </c>
      <c r="B455" s="214" t="s">
        <v>5584</v>
      </c>
      <c r="C455" s="214" t="s">
        <v>7428</v>
      </c>
      <c r="D455" s="214" t="s">
        <v>7429</v>
      </c>
      <c r="E455" s="214" t="s">
        <v>4553</v>
      </c>
      <c r="F455" s="216">
        <v>40148</v>
      </c>
      <c r="G455" s="214" t="s">
        <v>5605</v>
      </c>
      <c r="H455" s="214" t="s">
        <v>2696</v>
      </c>
      <c r="I455" s="214" t="s">
        <v>2697</v>
      </c>
      <c r="J455" s="214" t="s">
        <v>2698</v>
      </c>
      <c r="K455" s="214" t="s">
        <v>2699</v>
      </c>
      <c r="L455" s="216">
        <v>40148</v>
      </c>
      <c r="M455" s="217">
        <v>224.35</v>
      </c>
      <c r="N455" s="217">
        <v>280.44</v>
      </c>
    </row>
    <row r="456" spans="1:14" ht="13.5" thickBot="1">
      <c r="A456" s="214" t="s">
        <v>5583</v>
      </c>
      <c r="B456" s="214" t="s">
        <v>5584</v>
      </c>
      <c r="C456" s="214" t="s">
        <v>7428</v>
      </c>
      <c r="D456" s="214" t="s">
        <v>7429</v>
      </c>
      <c r="E456" s="214" t="s">
        <v>4553</v>
      </c>
      <c r="F456" s="216">
        <v>40183</v>
      </c>
      <c r="G456" s="214" t="s">
        <v>5605</v>
      </c>
      <c r="H456" s="214" t="s">
        <v>2700</v>
      </c>
      <c r="I456" s="214" t="s">
        <v>2701</v>
      </c>
      <c r="J456" s="214" t="s">
        <v>2702</v>
      </c>
      <c r="K456" s="214" t="s">
        <v>2703</v>
      </c>
      <c r="L456" s="216">
        <v>40178</v>
      </c>
      <c r="M456" s="217">
        <v>227.53</v>
      </c>
      <c r="N456" s="217">
        <v>284.41000000000003</v>
      </c>
    </row>
    <row r="457" spans="1:14" ht="13.5" thickBot="1">
      <c r="A457" s="214" t="s">
        <v>5583</v>
      </c>
      <c r="B457" s="214" t="s">
        <v>5584</v>
      </c>
      <c r="C457" s="214" t="s">
        <v>7428</v>
      </c>
      <c r="D457" s="214" t="s">
        <v>7429</v>
      </c>
      <c r="E457" s="214" t="s">
        <v>2258</v>
      </c>
      <c r="F457" s="216">
        <v>40193</v>
      </c>
      <c r="G457" s="214" t="s">
        <v>5625</v>
      </c>
      <c r="H457" s="214" t="s">
        <v>2704</v>
      </c>
      <c r="I457" s="214" t="s">
        <v>2705</v>
      </c>
      <c r="J457" s="214" t="s">
        <v>5589</v>
      </c>
      <c r="K457" s="214" t="s">
        <v>2706</v>
      </c>
      <c r="L457" s="216">
        <v>40178</v>
      </c>
      <c r="M457" s="217">
        <v>4328.96</v>
      </c>
      <c r="N457" s="217">
        <v>5411.2</v>
      </c>
    </row>
    <row r="458" spans="1:14" ht="13.5" thickBot="1">
      <c r="A458" s="214" t="s">
        <v>5583</v>
      </c>
      <c r="B458" s="214" t="s">
        <v>5584</v>
      </c>
      <c r="C458" s="214" t="s">
        <v>7428</v>
      </c>
      <c r="D458" s="214" t="s">
        <v>7429</v>
      </c>
      <c r="E458" s="214" t="s">
        <v>4688</v>
      </c>
      <c r="F458" s="216">
        <v>39839</v>
      </c>
      <c r="G458" s="214" t="s">
        <v>5605</v>
      </c>
      <c r="H458" s="214" t="s">
        <v>2707</v>
      </c>
      <c r="I458" s="214" t="s">
        <v>2708</v>
      </c>
      <c r="J458" s="214" t="s">
        <v>2709</v>
      </c>
      <c r="K458" s="214" t="s">
        <v>2710</v>
      </c>
      <c r="L458" s="216">
        <v>39839</v>
      </c>
      <c r="M458" s="217">
        <v>2618.7800000000002</v>
      </c>
      <c r="N458" s="217">
        <v>3273.48</v>
      </c>
    </row>
    <row r="459" spans="1:14" ht="13.5" thickBot="1">
      <c r="A459" s="214" t="s">
        <v>5583</v>
      </c>
      <c r="B459" s="214" t="s">
        <v>5584</v>
      </c>
      <c r="C459" s="214" t="s">
        <v>7428</v>
      </c>
      <c r="D459" s="214" t="s">
        <v>7429</v>
      </c>
      <c r="E459" s="214" t="s">
        <v>4688</v>
      </c>
      <c r="F459" s="216">
        <v>39839</v>
      </c>
      <c r="G459" s="214" t="s">
        <v>5605</v>
      </c>
      <c r="H459" s="214" t="s">
        <v>2711</v>
      </c>
      <c r="I459" s="214" t="s">
        <v>5795</v>
      </c>
      <c r="J459" s="214" t="s">
        <v>2712</v>
      </c>
      <c r="K459" s="214" t="s">
        <v>2713</v>
      </c>
      <c r="L459" s="216">
        <v>39839</v>
      </c>
      <c r="M459" s="217">
        <v>866.34</v>
      </c>
      <c r="N459" s="217">
        <v>1082.93</v>
      </c>
    </row>
    <row r="460" spans="1:14" ht="13.5" thickBot="1">
      <c r="A460" s="214" t="s">
        <v>5583</v>
      </c>
      <c r="B460" s="214" t="s">
        <v>5584</v>
      </c>
      <c r="C460" s="214" t="s">
        <v>7428</v>
      </c>
      <c r="D460" s="214" t="s">
        <v>7429</v>
      </c>
      <c r="E460" s="214" t="s">
        <v>4688</v>
      </c>
      <c r="F460" s="216">
        <v>39867</v>
      </c>
      <c r="G460" s="214" t="s">
        <v>5605</v>
      </c>
      <c r="H460" s="214" t="s">
        <v>2714</v>
      </c>
      <c r="I460" s="214" t="s">
        <v>2715</v>
      </c>
      <c r="J460" s="214" t="s">
        <v>2716</v>
      </c>
      <c r="K460" s="214" t="s">
        <v>2717</v>
      </c>
      <c r="L460" s="216">
        <v>39867</v>
      </c>
      <c r="M460" s="217">
        <v>695.95</v>
      </c>
      <c r="N460" s="217">
        <v>869.94</v>
      </c>
    </row>
    <row r="461" spans="1:14" ht="13.5" thickBot="1">
      <c r="A461" s="214" t="s">
        <v>5583</v>
      </c>
      <c r="B461" s="214" t="s">
        <v>5584</v>
      </c>
      <c r="C461" s="214" t="s">
        <v>7428</v>
      </c>
      <c r="D461" s="214" t="s">
        <v>7429</v>
      </c>
      <c r="E461" s="214" t="s">
        <v>4688</v>
      </c>
      <c r="F461" s="216">
        <v>39895</v>
      </c>
      <c r="G461" s="214" t="s">
        <v>5605</v>
      </c>
      <c r="H461" s="214" t="s">
        <v>2718</v>
      </c>
      <c r="I461" s="214" t="s">
        <v>2719</v>
      </c>
      <c r="J461" s="214" t="s">
        <v>2720</v>
      </c>
      <c r="K461" s="214" t="s">
        <v>2721</v>
      </c>
      <c r="L461" s="216">
        <v>39895</v>
      </c>
      <c r="M461" s="217">
        <v>897.62</v>
      </c>
      <c r="N461" s="217">
        <v>1122.03</v>
      </c>
    </row>
    <row r="462" spans="1:14" ht="13.5" thickBot="1">
      <c r="A462" s="214" t="s">
        <v>5583</v>
      </c>
      <c r="B462" s="214" t="s">
        <v>5584</v>
      </c>
      <c r="C462" s="214" t="s">
        <v>7428</v>
      </c>
      <c r="D462" s="214" t="s">
        <v>7429</v>
      </c>
      <c r="E462" s="214" t="s">
        <v>4688</v>
      </c>
      <c r="F462" s="216">
        <v>39898</v>
      </c>
      <c r="G462" s="214" t="s">
        <v>5625</v>
      </c>
      <c r="H462" s="214" t="s">
        <v>2722</v>
      </c>
      <c r="I462" s="214" t="s">
        <v>2723</v>
      </c>
      <c r="J462" s="214" t="s">
        <v>5589</v>
      </c>
      <c r="K462" s="214" t="s">
        <v>2724</v>
      </c>
      <c r="L462" s="216">
        <v>39898</v>
      </c>
      <c r="M462" s="217">
        <v>1994.71</v>
      </c>
      <c r="N462" s="217">
        <v>2493.39</v>
      </c>
    </row>
    <row r="463" spans="1:14" ht="13.5" thickBot="1">
      <c r="A463" s="214" t="s">
        <v>5583</v>
      </c>
      <c r="B463" s="214" t="s">
        <v>5584</v>
      </c>
      <c r="C463" s="214" t="s">
        <v>7428</v>
      </c>
      <c r="D463" s="214" t="s">
        <v>7429</v>
      </c>
      <c r="E463" s="214" t="s">
        <v>4688</v>
      </c>
      <c r="F463" s="216">
        <v>39902</v>
      </c>
      <c r="G463" s="214" t="s">
        <v>5605</v>
      </c>
      <c r="H463" s="214" t="s">
        <v>2725</v>
      </c>
      <c r="I463" s="214" t="s">
        <v>2726</v>
      </c>
      <c r="J463" s="214" t="s">
        <v>2727</v>
      </c>
      <c r="K463" s="214" t="s">
        <v>2728</v>
      </c>
      <c r="L463" s="216">
        <v>39899</v>
      </c>
      <c r="M463" s="217">
        <v>1854.72</v>
      </c>
      <c r="N463" s="217">
        <v>2318.4</v>
      </c>
    </row>
    <row r="464" spans="1:14" ht="13.5" thickBot="1">
      <c r="A464" s="214" t="s">
        <v>5583</v>
      </c>
      <c r="B464" s="214" t="s">
        <v>5584</v>
      </c>
      <c r="C464" s="214" t="s">
        <v>7428</v>
      </c>
      <c r="D464" s="214" t="s">
        <v>7429</v>
      </c>
      <c r="E464" s="214" t="s">
        <v>4688</v>
      </c>
      <c r="F464" s="216">
        <v>39917</v>
      </c>
      <c r="G464" s="214" t="s">
        <v>5605</v>
      </c>
      <c r="H464" s="214" t="s">
        <v>2729</v>
      </c>
      <c r="I464" s="214" t="s">
        <v>2730</v>
      </c>
      <c r="J464" s="214" t="s">
        <v>2731</v>
      </c>
      <c r="K464" s="214" t="s">
        <v>2732</v>
      </c>
      <c r="L464" s="216">
        <v>39895</v>
      </c>
      <c r="M464" s="217">
        <v>1946.42</v>
      </c>
      <c r="N464" s="217">
        <v>2433.0300000000002</v>
      </c>
    </row>
    <row r="465" spans="1:14" ht="13.5" thickBot="1">
      <c r="A465" s="214" t="s">
        <v>5583</v>
      </c>
      <c r="B465" s="214" t="s">
        <v>5584</v>
      </c>
      <c r="C465" s="214" t="s">
        <v>7428</v>
      </c>
      <c r="D465" s="214" t="s">
        <v>7429</v>
      </c>
      <c r="E465" s="214" t="s">
        <v>4688</v>
      </c>
      <c r="F465" s="216">
        <v>39925</v>
      </c>
      <c r="G465" s="214" t="s">
        <v>5605</v>
      </c>
      <c r="H465" s="214" t="s">
        <v>2733</v>
      </c>
      <c r="I465" s="214" t="s">
        <v>2730</v>
      </c>
      <c r="J465" s="214" t="s">
        <v>2734</v>
      </c>
      <c r="K465" s="214" t="s">
        <v>2735</v>
      </c>
      <c r="L465" s="216">
        <v>39924</v>
      </c>
      <c r="M465" s="217">
        <v>2204.9899999999998</v>
      </c>
      <c r="N465" s="217">
        <v>2756.24</v>
      </c>
    </row>
    <row r="466" spans="1:14" ht="13.5" thickBot="1">
      <c r="A466" s="214" t="s">
        <v>5583</v>
      </c>
      <c r="B466" s="214" t="s">
        <v>5584</v>
      </c>
      <c r="C466" s="214" t="s">
        <v>7428</v>
      </c>
      <c r="D466" s="214" t="s">
        <v>7429</v>
      </c>
      <c r="E466" s="214" t="s">
        <v>4688</v>
      </c>
      <c r="F466" s="216">
        <v>39930</v>
      </c>
      <c r="G466" s="214" t="s">
        <v>5605</v>
      </c>
      <c r="H466" s="214" t="s">
        <v>2736</v>
      </c>
      <c r="I466" s="214" t="s">
        <v>2737</v>
      </c>
      <c r="J466" s="214" t="s">
        <v>2738</v>
      </c>
      <c r="K466" s="214" t="s">
        <v>2739</v>
      </c>
      <c r="L466" s="216">
        <v>39924</v>
      </c>
      <c r="M466" s="217">
        <v>1232.21</v>
      </c>
      <c r="N466" s="217">
        <v>1540.26</v>
      </c>
    </row>
    <row r="467" spans="1:14" ht="13.5" thickBot="1">
      <c r="A467" s="214" t="s">
        <v>5583</v>
      </c>
      <c r="B467" s="214" t="s">
        <v>5584</v>
      </c>
      <c r="C467" s="214" t="s">
        <v>7428</v>
      </c>
      <c r="D467" s="214" t="s">
        <v>7429</v>
      </c>
      <c r="E467" s="214" t="s">
        <v>4688</v>
      </c>
      <c r="F467" s="216">
        <v>39959</v>
      </c>
      <c r="G467" s="214" t="s">
        <v>5605</v>
      </c>
      <c r="H467" s="214" t="s">
        <v>2740</v>
      </c>
      <c r="I467" s="214" t="s">
        <v>2741</v>
      </c>
      <c r="J467" s="214" t="s">
        <v>2742</v>
      </c>
      <c r="K467" s="214" t="s">
        <v>2743</v>
      </c>
      <c r="L467" s="216">
        <v>39952</v>
      </c>
      <c r="M467" s="217">
        <v>1016.67</v>
      </c>
      <c r="N467" s="217">
        <v>1270.8399999999999</v>
      </c>
    </row>
    <row r="468" spans="1:14" ht="13.5" thickBot="1">
      <c r="A468" s="214" t="s">
        <v>5583</v>
      </c>
      <c r="B468" s="214" t="s">
        <v>5584</v>
      </c>
      <c r="C468" s="214" t="s">
        <v>7428</v>
      </c>
      <c r="D468" s="214" t="s">
        <v>7429</v>
      </c>
      <c r="E468" s="214" t="s">
        <v>4688</v>
      </c>
      <c r="F468" s="216">
        <v>39966</v>
      </c>
      <c r="G468" s="214" t="s">
        <v>5605</v>
      </c>
      <c r="H468" s="214" t="s">
        <v>2744</v>
      </c>
      <c r="I468" s="214" t="s">
        <v>2730</v>
      </c>
      <c r="J468" s="214" t="s">
        <v>2745</v>
      </c>
      <c r="K468" s="214" t="s">
        <v>2746</v>
      </c>
      <c r="L468" s="216">
        <v>39952</v>
      </c>
      <c r="M468" s="217">
        <v>2167.71</v>
      </c>
      <c r="N468" s="217">
        <v>2709.64</v>
      </c>
    </row>
    <row r="469" spans="1:14" ht="13.5" thickBot="1">
      <c r="A469" s="214" t="s">
        <v>5583</v>
      </c>
      <c r="B469" s="214" t="s">
        <v>5584</v>
      </c>
      <c r="C469" s="214" t="s">
        <v>7428</v>
      </c>
      <c r="D469" s="214" t="s">
        <v>7429</v>
      </c>
      <c r="E469" s="214" t="s">
        <v>4688</v>
      </c>
      <c r="F469" s="216">
        <v>39994</v>
      </c>
      <c r="G469" s="214" t="s">
        <v>5605</v>
      </c>
      <c r="H469" s="214" t="s">
        <v>2747</v>
      </c>
      <c r="I469" s="214" t="s">
        <v>2748</v>
      </c>
      <c r="J469" s="214" t="s">
        <v>2749</v>
      </c>
      <c r="K469" s="214" t="s">
        <v>2750</v>
      </c>
      <c r="L469" s="216">
        <v>39994</v>
      </c>
      <c r="M469" s="217">
        <v>2266.85</v>
      </c>
      <c r="N469" s="217">
        <v>2833.56</v>
      </c>
    </row>
    <row r="470" spans="1:14" ht="13.5" thickBot="1">
      <c r="A470" s="214" t="s">
        <v>5583</v>
      </c>
      <c r="B470" s="214" t="s">
        <v>5584</v>
      </c>
      <c r="C470" s="214" t="s">
        <v>7428</v>
      </c>
      <c r="D470" s="214" t="s">
        <v>7429</v>
      </c>
      <c r="E470" s="214" t="s">
        <v>4688</v>
      </c>
      <c r="F470" s="216">
        <v>39994</v>
      </c>
      <c r="G470" s="214" t="s">
        <v>5605</v>
      </c>
      <c r="H470" s="214" t="s">
        <v>2751</v>
      </c>
      <c r="I470" s="214" t="s">
        <v>2752</v>
      </c>
      <c r="J470" s="214" t="s">
        <v>2753</v>
      </c>
      <c r="K470" s="214" t="s">
        <v>2754</v>
      </c>
      <c r="L470" s="216">
        <v>39994</v>
      </c>
      <c r="M470" s="217">
        <v>1595.74</v>
      </c>
      <c r="N470" s="217">
        <v>1994.68</v>
      </c>
    </row>
    <row r="471" spans="1:14" ht="13.5" thickBot="1">
      <c r="A471" s="214" t="s">
        <v>5583</v>
      </c>
      <c r="B471" s="214" t="s">
        <v>5584</v>
      </c>
      <c r="C471" s="214" t="s">
        <v>7428</v>
      </c>
      <c r="D471" s="214" t="s">
        <v>7429</v>
      </c>
      <c r="E471" s="214" t="s">
        <v>4688</v>
      </c>
      <c r="F471" s="216">
        <v>40022</v>
      </c>
      <c r="G471" s="214" t="s">
        <v>5605</v>
      </c>
      <c r="H471" s="214" t="s">
        <v>2755</v>
      </c>
      <c r="I471" s="214" t="s">
        <v>2756</v>
      </c>
      <c r="J471" s="214" t="s">
        <v>2757</v>
      </c>
      <c r="K471" s="214" t="s">
        <v>2758</v>
      </c>
      <c r="L471" s="216">
        <v>40022</v>
      </c>
      <c r="M471" s="217">
        <v>1258.19</v>
      </c>
      <c r="N471" s="217">
        <v>1572.74</v>
      </c>
    </row>
    <row r="472" spans="1:14" ht="13.5" thickBot="1">
      <c r="A472" s="214" t="s">
        <v>5583</v>
      </c>
      <c r="B472" s="214" t="s">
        <v>5584</v>
      </c>
      <c r="C472" s="214" t="s">
        <v>7428</v>
      </c>
      <c r="D472" s="214" t="s">
        <v>7429</v>
      </c>
      <c r="E472" s="214" t="s">
        <v>4688</v>
      </c>
      <c r="F472" s="216">
        <v>40031</v>
      </c>
      <c r="G472" s="214" t="s">
        <v>5605</v>
      </c>
      <c r="H472" s="214" t="s">
        <v>2759</v>
      </c>
      <c r="I472" s="214" t="s">
        <v>2760</v>
      </c>
      <c r="J472" s="214" t="s">
        <v>2761</v>
      </c>
      <c r="K472" s="214" t="s">
        <v>2762</v>
      </c>
      <c r="L472" s="216">
        <v>40031</v>
      </c>
      <c r="M472" s="217">
        <v>1619.46</v>
      </c>
      <c r="N472" s="217">
        <v>2024.33</v>
      </c>
    </row>
    <row r="473" spans="1:14" ht="13.5" thickBot="1">
      <c r="A473" s="214" t="s">
        <v>5583</v>
      </c>
      <c r="B473" s="214" t="s">
        <v>5584</v>
      </c>
      <c r="C473" s="214" t="s">
        <v>7428</v>
      </c>
      <c r="D473" s="214" t="s">
        <v>7429</v>
      </c>
      <c r="E473" s="214" t="s">
        <v>4688</v>
      </c>
      <c r="F473" s="216">
        <v>40050</v>
      </c>
      <c r="G473" s="214" t="s">
        <v>5605</v>
      </c>
      <c r="H473" s="214" t="s">
        <v>2763</v>
      </c>
      <c r="I473" s="214" t="s">
        <v>2764</v>
      </c>
      <c r="J473" s="214" t="s">
        <v>2765</v>
      </c>
      <c r="K473" s="214" t="s">
        <v>2766</v>
      </c>
      <c r="L473" s="216">
        <v>40050</v>
      </c>
      <c r="M473" s="217">
        <v>2448.48</v>
      </c>
      <c r="N473" s="217">
        <v>3060.6</v>
      </c>
    </row>
    <row r="474" spans="1:14" ht="13.5" thickBot="1">
      <c r="A474" s="214" t="s">
        <v>5583</v>
      </c>
      <c r="B474" s="214" t="s">
        <v>5584</v>
      </c>
      <c r="C474" s="214" t="s">
        <v>7428</v>
      </c>
      <c r="D474" s="214" t="s">
        <v>7429</v>
      </c>
      <c r="E474" s="214" t="s">
        <v>4688</v>
      </c>
      <c r="F474" s="216">
        <v>40050</v>
      </c>
      <c r="G474" s="214" t="s">
        <v>5605</v>
      </c>
      <c r="H474" s="214" t="s">
        <v>2767</v>
      </c>
      <c r="I474" s="214" t="s">
        <v>2768</v>
      </c>
      <c r="J474" s="214" t="s">
        <v>2769</v>
      </c>
      <c r="K474" s="214" t="s">
        <v>2770</v>
      </c>
      <c r="L474" s="216">
        <v>40050</v>
      </c>
      <c r="M474" s="217">
        <v>426.19</v>
      </c>
      <c r="N474" s="217">
        <v>532.74</v>
      </c>
    </row>
    <row r="475" spans="1:14" ht="13.5" thickBot="1">
      <c r="A475" s="214" t="s">
        <v>5583</v>
      </c>
      <c r="B475" s="214" t="s">
        <v>5584</v>
      </c>
      <c r="C475" s="214" t="s">
        <v>7428</v>
      </c>
      <c r="D475" s="214" t="s">
        <v>7429</v>
      </c>
      <c r="E475" s="214" t="s">
        <v>4688</v>
      </c>
      <c r="F475" s="216">
        <v>40088</v>
      </c>
      <c r="G475" s="214" t="s">
        <v>5605</v>
      </c>
      <c r="H475" s="214" t="s">
        <v>2771</v>
      </c>
      <c r="I475" s="214" t="s">
        <v>2772</v>
      </c>
      <c r="J475" s="214" t="s">
        <v>2773</v>
      </c>
      <c r="K475" s="214" t="s">
        <v>2774</v>
      </c>
      <c r="L475" s="216">
        <v>40088</v>
      </c>
      <c r="M475" s="217">
        <v>1914.02</v>
      </c>
      <c r="N475" s="217">
        <v>2392.5300000000002</v>
      </c>
    </row>
    <row r="476" spans="1:14" ht="13.5" thickBot="1">
      <c r="A476" s="214" t="s">
        <v>5583</v>
      </c>
      <c r="B476" s="214" t="s">
        <v>5584</v>
      </c>
      <c r="C476" s="214" t="s">
        <v>7428</v>
      </c>
      <c r="D476" s="214" t="s">
        <v>7429</v>
      </c>
      <c r="E476" s="214" t="s">
        <v>4688</v>
      </c>
      <c r="F476" s="216">
        <v>40088</v>
      </c>
      <c r="G476" s="214" t="s">
        <v>5605</v>
      </c>
      <c r="H476" s="214" t="s">
        <v>2775</v>
      </c>
      <c r="I476" s="214" t="s">
        <v>2776</v>
      </c>
      <c r="J476" s="214" t="s">
        <v>2777</v>
      </c>
      <c r="K476" s="214" t="s">
        <v>2778</v>
      </c>
      <c r="L476" s="216">
        <v>40088</v>
      </c>
      <c r="M476" s="217">
        <v>774.75</v>
      </c>
      <c r="N476" s="217">
        <v>968.44</v>
      </c>
    </row>
    <row r="477" spans="1:14" ht="13.5" thickBot="1">
      <c r="A477" s="214" t="s">
        <v>5583</v>
      </c>
      <c r="B477" s="214" t="s">
        <v>5584</v>
      </c>
      <c r="C477" s="214" t="s">
        <v>7428</v>
      </c>
      <c r="D477" s="214" t="s">
        <v>7429</v>
      </c>
      <c r="E477" s="214" t="s">
        <v>4688</v>
      </c>
      <c r="F477" s="216">
        <v>40127</v>
      </c>
      <c r="G477" s="214" t="s">
        <v>5605</v>
      </c>
      <c r="H477" s="214" t="s">
        <v>2779</v>
      </c>
      <c r="I477" s="214" t="s">
        <v>2780</v>
      </c>
      <c r="J477" s="214" t="s">
        <v>2781</v>
      </c>
      <c r="K477" s="214" t="s">
        <v>2782</v>
      </c>
      <c r="L477" s="216">
        <v>40127</v>
      </c>
      <c r="M477" s="217">
        <v>1658.68</v>
      </c>
      <c r="N477" s="217">
        <v>2073.35</v>
      </c>
    </row>
    <row r="478" spans="1:14" ht="13.5" thickBot="1">
      <c r="A478" s="214" t="s">
        <v>5583</v>
      </c>
      <c r="B478" s="214" t="s">
        <v>5584</v>
      </c>
      <c r="C478" s="214" t="s">
        <v>7428</v>
      </c>
      <c r="D478" s="214" t="s">
        <v>7429</v>
      </c>
      <c r="E478" s="214" t="s">
        <v>4688</v>
      </c>
      <c r="F478" s="216">
        <v>40127</v>
      </c>
      <c r="G478" s="214" t="s">
        <v>5605</v>
      </c>
      <c r="H478" s="214" t="s">
        <v>2783</v>
      </c>
      <c r="I478" s="214" t="s">
        <v>2784</v>
      </c>
      <c r="J478" s="214" t="s">
        <v>2785</v>
      </c>
      <c r="K478" s="214" t="s">
        <v>2786</v>
      </c>
      <c r="L478" s="216">
        <v>40127</v>
      </c>
      <c r="M478" s="217">
        <v>856.94</v>
      </c>
      <c r="N478" s="217">
        <v>1071.18</v>
      </c>
    </row>
    <row r="479" spans="1:14" ht="13.5" thickBot="1">
      <c r="A479" s="214" t="s">
        <v>5583</v>
      </c>
      <c r="B479" s="214" t="s">
        <v>5584</v>
      </c>
      <c r="C479" s="214" t="s">
        <v>7428</v>
      </c>
      <c r="D479" s="214" t="s">
        <v>7429</v>
      </c>
      <c r="E479" s="214" t="s">
        <v>4688</v>
      </c>
      <c r="F479" s="216">
        <v>40140</v>
      </c>
      <c r="G479" s="214" t="s">
        <v>5605</v>
      </c>
      <c r="H479" s="214" t="s">
        <v>2787</v>
      </c>
      <c r="I479" s="214" t="s">
        <v>2764</v>
      </c>
      <c r="J479" s="214" t="s">
        <v>2788</v>
      </c>
      <c r="K479" s="214" t="s">
        <v>2789</v>
      </c>
      <c r="L479" s="216">
        <v>40140</v>
      </c>
      <c r="M479" s="217">
        <v>1609.85</v>
      </c>
      <c r="N479" s="217">
        <v>2012.31</v>
      </c>
    </row>
    <row r="480" spans="1:14" ht="13.5" thickBot="1">
      <c r="A480" s="214" t="s">
        <v>5583</v>
      </c>
      <c r="B480" s="214" t="s">
        <v>5584</v>
      </c>
      <c r="C480" s="214" t="s">
        <v>7428</v>
      </c>
      <c r="D480" s="214" t="s">
        <v>7429</v>
      </c>
      <c r="E480" s="214" t="s">
        <v>4688</v>
      </c>
      <c r="F480" s="216">
        <v>40148</v>
      </c>
      <c r="G480" s="214" t="s">
        <v>5605</v>
      </c>
      <c r="H480" s="214" t="s">
        <v>2790</v>
      </c>
      <c r="I480" s="214" t="s">
        <v>2583</v>
      </c>
      <c r="J480" s="214" t="s">
        <v>2791</v>
      </c>
      <c r="K480" s="214" t="s">
        <v>2792</v>
      </c>
      <c r="L480" s="216">
        <v>40148</v>
      </c>
      <c r="M480" s="217">
        <v>704.85</v>
      </c>
      <c r="N480" s="217">
        <v>881.06</v>
      </c>
    </row>
    <row r="481" spans="1:14" ht="13.5" thickBot="1">
      <c r="A481" s="214" t="s">
        <v>5583</v>
      </c>
      <c r="B481" s="214" t="s">
        <v>5584</v>
      </c>
      <c r="C481" s="214" t="s">
        <v>7428</v>
      </c>
      <c r="D481" s="214" t="s">
        <v>7429</v>
      </c>
      <c r="E481" s="214" t="s">
        <v>4688</v>
      </c>
      <c r="F481" s="216">
        <v>40168</v>
      </c>
      <c r="G481" s="214" t="s">
        <v>5605</v>
      </c>
      <c r="H481" s="214" t="s">
        <v>2793</v>
      </c>
      <c r="I481" s="214" t="s">
        <v>5795</v>
      </c>
      <c r="J481" s="214" t="s">
        <v>2794</v>
      </c>
      <c r="K481" s="214" t="s">
        <v>2795</v>
      </c>
      <c r="L481" s="216">
        <v>40168</v>
      </c>
      <c r="M481" s="217">
        <v>1343.99</v>
      </c>
      <c r="N481" s="217">
        <v>1679.99</v>
      </c>
    </row>
    <row r="482" spans="1:14" ht="13.5" thickBot="1">
      <c r="A482" s="214" t="s">
        <v>5583</v>
      </c>
      <c r="B482" s="214" t="s">
        <v>5584</v>
      </c>
      <c r="C482" s="214" t="s">
        <v>7428</v>
      </c>
      <c r="D482" s="214" t="s">
        <v>7429</v>
      </c>
      <c r="E482" s="214" t="s">
        <v>4688</v>
      </c>
      <c r="F482" s="216">
        <v>40168</v>
      </c>
      <c r="G482" s="214" t="s">
        <v>5605</v>
      </c>
      <c r="H482" s="214" t="s">
        <v>2796</v>
      </c>
      <c r="I482" s="214" t="s">
        <v>2583</v>
      </c>
      <c r="J482" s="214" t="s">
        <v>2797</v>
      </c>
      <c r="K482" s="214" t="s">
        <v>2798</v>
      </c>
      <c r="L482" s="216">
        <v>40168</v>
      </c>
      <c r="M482" s="217">
        <v>772.34</v>
      </c>
      <c r="N482" s="217">
        <v>965.43</v>
      </c>
    </row>
    <row r="483" spans="1:14" ht="13.5" thickBot="1">
      <c r="A483" s="214" t="s">
        <v>5583</v>
      </c>
      <c r="B483" s="214" t="s">
        <v>5584</v>
      </c>
      <c r="C483" s="214" t="s">
        <v>4986</v>
      </c>
      <c r="D483" s="214" t="s">
        <v>4987</v>
      </c>
      <c r="E483" s="214" t="s">
        <v>5585</v>
      </c>
      <c r="F483" s="216">
        <v>40074</v>
      </c>
      <c r="G483" s="214" t="s">
        <v>5586</v>
      </c>
      <c r="H483" s="214" t="s">
        <v>2799</v>
      </c>
      <c r="I483" s="214" t="s">
        <v>2800</v>
      </c>
      <c r="J483" s="214" t="s">
        <v>5589</v>
      </c>
      <c r="K483" s="214" t="s">
        <v>2432</v>
      </c>
      <c r="L483" s="216">
        <v>40074</v>
      </c>
      <c r="M483" s="217">
        <v>-1346.04</v>
      </c>
      <c r="N483" s="217">
        <v>-1682.55</v>
      </c>
    </row>
    <row r="484" spans="1:14" ht="13.5" thickBot="1">
      <c r="A484" s="214" t="s">
        <v>5583</v>
      </c>
      <c r="B484" s="214" t="s">
        <v>5584</v>
      </c>
      <c r="C484" s="214" t="s">
        <v>4986</v>
      </c>
      <c r="D484" s="214" t="s">
        <v>4987</v>
      </c>
      <c r="E484" s="214" t="s">
        <v>5778</v>
      </c>
      <c r="F484" s="216">
        <v>39939</v>
      </c>
      <c r="G484" s="214" t="s">
        <v>5605</v>
      </c>
      <c r="H484" s="214" t="s">
        <v>2801</v>
      </c>
      <c r="I484" s="214" t="s">
        <v>2802</v>
      </c>
      <c r="J484" s="214" t="s">
        <v>2803</v>
      </c>
      <c r="K484" s="214" t="s">
        <v>2804</v>
      </c>
      <c r="L484" s="216">
        <v>39934</v>
      </c>
      <c r="M484" s="217">
        <v>1682.55</v>
      </c>
      <c r="N484" s="217">
        <v>2103.19</v>
      </c>
    </row>
    <row r="485" spans="1:14" ht="13.5" thickBot="1">
      <c r="A485" s="214" t="s">
        <v>5583</v>
      </c>
      <c r="B485" s="214" t="s">
        <v>5584</v>
      </c>
      <c r="C485" s="214" t="s">
        <v>7438</v>
      </c>
      <c r="D485" s="214" t="s">
        <v>7439</v>
      </c>
      <c r="E485" s="214" t="s">
        <v>5585</v>
      </c>
      <c r="F485" s="216">
        <v>40074</v>
      </c>
      <c r="G485" s="214" t="s">
        <v>5586</v>
      </c>
      <c r="H485" s="214" t="s">
        <v>2805</v>
      </c>
      <c r="I485" s="214" t="s">
        <v>2806</v>
      </c>
      <c r="J485" s="214" t="s">
        <v>5589</v>
      </c>
      <c r="K485" s="214" t="s">
        <v>2435</v>
      </c>
      <c r="L485" s="216">
        <v>40074</v>
      </c>
      <c r="M485" s="217">
        <v>1037.6400000000001</v>
      </c>
      <c r="N485" s="217">
        <v>1297.05</v>
      </c>
    </row>
    <row r="486" spans="1:14" ht="13.5" thickBot="1">
      <c r="A486" s="214" t="s">
        <v>5583</v>
      </c>
      <c r="B486" s="214" t="s">
        <v>5584</v>
      </c>
      <c r="C486" s="214" t="s">
        <v>7438</v>
      </c>
      <c r="D486" s="214" t="s">
        <v>7439</v>
      </c>
      <c r="E486" s="214" t="s">
        <v>5585</v>
      </c>
      <c r="F486" s="216">
        <v>40088</v>
      </c>
      <c r="G486" s="214" t="s">
        <v>5586</v>
      </c>
      <c r="H486" s="214" t="s">
        <v>2807</v>
      </c>
      <c r="I486" s="214" t="s">
        <v>2808</v>
      </c>
      <c r="J486" s="214" t="s">
        <v>5589</v>
      </c>
      <c r="K486" s="214" t="s">
        <v>2444</v>
      </c>
      <c r="L486" s="216">
        <v>40088</v>
      </c>
      <c r="M486" s="217">
        <v>-529.16999999999996</v>
      </c>
      <c r="N486" s="217">
        <v>-661.46</v>
      </c>
    </row>
    <row r="487" spans="1:14" ht="13.5" thickBot="1">
      <c r="A487" s="214" t="s">
        <v>5583</v>
      </c>
      <c r="B487" s="214" t="s">
        <v>5584</v>
      </c>
      <c r="C487" s="214" t="s">
        <v>7438</v>
      </c>
      <c r="D487" s="214" t="s">
        <v>7439</v>
      </c>
      <c r="E487" s="214" t="s">
        <v>5604</v>
      </c>
      <c r="F487" s="216">
        <v>39973</v>
      </c>
      <c r="G487" s="214" t="s">
        <v>5605</v>
      </c>
      <c r="H487" s="214" t="s">
        <v>2809</v>
      </c>
      <c r="I487" s="214" t="s">
        <v>5691</v>
      </c>
      <c r="J487" s="214" t="s">
        <v>2810</v>
      </c>
      <c r="K487" s="214" t="s">
        <v>2811</v>
      </c>
      <c r="L487" s="216">
        <v>39967</v>
      </c>
      <c r="M487" s="217">
        <v>1359.17</v>
      </c>
      <c r="N487" s="217">
        <v>1698.96</v>
      </c>
    </row>
    <row r="488" spans="1:14" ht="13.5" thickBot="1">
      <c r="A488" s="214" t="s">
        <v>5583</v>
      </c>
      <c r="B488" s="214" t="s">
        <v>5584</v>
      </c>
      <c r="C488" s="214" t="s">
        <v>7438</v>
      </c>
      <c r="D488" s="214" t="s">
        <v>7439</v>
      </c>
      <c r="E488" s="214" t="s">
        <v>5604</v>
      </c>
      <c r="F488" s="216">
        <v>40042</v>
      </c>
      <c r="G488" s="214" t="s">
        <v>5605</v>
      </c>
      <c r="H488" s="214" t="s">
        <v>2812</v>
      </c>
      <c r="I488" s="214" t="s">
        <v>2813</v>
      </c>
      <c r="J488" s="214" t="s">
        <v>2814</v>
      </c>
      <c r="K488" s="214" t="s">
        <v>2815</v>
      </c>
      <c r="L488" s="216">
        <v>40042</v>
      </c>
      <c r="M488" s="217">
        <v>529.16999999999996</v>
      </c>
      <c r="N488" s="217">
        <v>661.46</v>
      </c>
    </row>
    <row r="489" spans="1:14" ht="13.5" thickBot="1">
      <c r="A489" s="214" t="s">
        <v>5583</v>
      </c>
      <c r="B489" s="214" t="s">
        <v>5584</v>
      </c>
      <c r="C489" s="214" t="s">
        <v>7438</v>
      </c>
      <c r="D489" s="214" t="s">
        <v>7439</v>
      </c>
      <c r="E489" s="214" t="s">
        <v>5604</v>
      </c>
      <c r="F489" s="216">
        <v>40042</v>
      </c>
      <c r="G489" s="214" t="s">
        <v>5605</v>
      </c>
      <c r="H489" s="214" t="s">
        <v>2816</v>
      </c>
      <c r="I489" s="214" t="s">
        <v>2813</v>
      </c>
      <c r="J489" s="214" t="s">
        <v>2817</v>
      </c>
      <c r="K489" s="214" t="s">
        <v>2818</v>
      </c>
      <c r="L489" s="216">
        <v>40042</v>
      </c>
      <c r="M489" s="217">
        <v>365.46</v>
      </c>
      <c r="N489" s="217">
        <v>456.83</v>
      </c>
    </row>
    <row r="490" spans="1:14" ht="13.5" thickBot="1">
      <c r="A490" s="214" t="s">
        <v>5583</v>
      </c>
      <c r="B490" s="214" t="s">
        <v>5584</v>
      </c>
      <c r="C490" s="214" t="s">
        <v>7438</v>
      </c>
      <c r="D490" s="214" t="s">
        <v>7439</v>
      </c>
      <c r="E490" s="214" t="s">
        <v>5604</v>
      </c>
      <c r="F490" s="216">
        <v>40056</v>
      </c>
      <c r="G490" s="214" t="s">
        <v>5605</v>
      </c>
      <c r="H490" s="214" t="s">
        <v>2819</v>
      </c>
      <c r="I490" s="214" t="s">
        <v>2820</v>
      </c>
      <c r="J490" s="214" t="s">
        <v>2821</v>
      </c>
      <c r="K490" s="214" t="s">
        <v>2822</v>
      </c>
      <c r="L490" s="216">
        <v>40056</v>
      </c>
      <c r="M490" s="217">
        <v>1081.5899999999999</v>
      </c>
      <c r="N490" s="217">
        <v>1351.99</v>
      </c>
    </row>
    <row r="491" spans="1:14" ht="13.5" thickBot="1">
      <c r="A491" s="214" t="s">
        <v>5583</v>
      </c>
      <c r="B491" s="214" t="s">
        <v>5584</v>
      </c>
      <c r="C491" s="214" t="s">
        <v>7440</v>
      </c>
      <c r="D491" s="214" t="s">
        <v>7441</v>
      </c>
      <c r="E491" s="214" t="s">
        <v>5585</v>
      </c>
      <c r="F491" s="216">
        <v>40074</v>
      </c>
      <c r="G491" s="214" t="s">
        <v>5586</v>
      </c>
      <c r="H491" s="214" t="s">
        <v>2823</v>
      </c>
      <c r="I491" s="214" t="s">
        <v>2824</v>
      </c>
      <c r="J491" s="214" t="s">
        <v>5589</v>
      </c>
      <c r="K491" s="214" t="s">
        <v>2435</v>
      </c>
      <c r="L491" s="216">
        <v>40074</v>
      </c>
      <c r="M491" s="217">
        <v>-1037.6400000000001</v>
      </c>
      <c r="N491" s="217">
        <v>-1297.05</v>
      </c>
    </row>
    <row r="492" spans="1:14" ht="13.5" thickBot="1">
      <c r="A492" s="214" t="s">
        <v>5583</v>
      </c>
      <c r="B492" s="214" t="s">
        <v>5584</v>
      </c>
      <c r="C492" s="214" t="s">
        <v>7440</v>
      </c>
      <c r="D492" s="214" t="s">
        <v>7441</v>
      </c>
      <c r="E492" s="214" t="s">
        <v>5604</v>
      </c>
      <c r="F492" s="216">
        <v>39919</v>
      </c>
      <c r="G492" s="214" t="s">
        <v>5605</v>
      </c>
      <c r="H492" s="214" t="s">
        <v>2825</v>
      </c>
      <c r="I492" s="214" t="s">
        <v>5691</v>
      </c>
      <c r="J492" s="214" t="s">
        <v>2826</v>
      </c>
      <c r="K492" s="214" t="s">
        <v>2827</v>
      </c>
      <c r="L492" s="216">
        <v>39918</v>
      </c>
      <c r="M492" s="217">
        <v>863.86</v>
      </c>
      <c r="N492" s="217">
        <v>1079.83</v>
      </c>
    </row>
    <row r="493" spans="1:14" ht="13.5" thickBot="1">
      <c r="A493" s="214" t="s">
        <v>5583</v>
      </c>
      <c r="B493" s="214" t="s">
        <v>5584</v>
      </c>
      <c r="C493" s="214" t="s">
        <v>7440</v>
      </c>
      <c r="D493" s="214" t="s">
        <v>7441</v>
      </c>
      <c r="E493" s="214" t="s">
        <v>5604</v>
      </c>
      <c r="F493" s="216">
        <v>39997</v>
      </c>
      <c r="G493" s="214" t="s">
        <v>5605</v>
      </c>
      <c r="H493" s="214" t="s">
        <v>2828</v>
      </c>
      <c r="I493" s="214" t="s">
        <v>2829</v>
      </c>
      <c r="J493" s="214" t="s">
        <v>2830</v>
      </c>
      <c r="K493" s="214" t="s">
        <v>2831</v>
      </c>
      <c r="L493" s="216">
        <v>39997</v>
      </c>
      <c r="M493" s="217">
        <v>433.19</v>
      </c>
      <c r="N493" s="217">
        <v>541.49</v>
      </c>
    </row>
    <row r="494" spans="1:14" ht="13.5" thickBot="1">
      <c r="A494" s="214" t="s">
        <v>5583</v>
      </c>
      <c r="B494" s="214" t="s">
        <v>5584</v>
      </c>
      <c r="C494" s="214" t="s">
        <v>7442</v>
      </c>
      <c r="D494" s="214" t="s">
        <v>7443</v>
      </c>
      <c r="E494" s="214" t="s">
        <v>5778</v>
      </c>
      <c r="F494" s="216">
        <v>39944</v>
      </c>
      <c r="G494" s="214" t="s">
        <v>5605</v>
      </c>
      <c r="H494" s="214" t="s">
        <v>2832</v>
      </c>
      <c r="I494" s="214" t="s">
        <v>2833</v>
      </c>
      <c r="J494" s="214" t="s">
        <v>2834</v>
      </c>
      <c r="K494" s="214" t="s">
        <v>2835</v>
      </c>
      <c r="L494" s="216">
        <v>39934</v>
      </c>
      <c r="M494" s="217">
        <v>71.739999999999995</v>
      </c>
      <c r="N494" s="217">
        <v>89.68</v>
      </c>
    </row>
    <row r="495" spans="1:14" ht="13.5" thickBot="1">
      <c r="A495" s="214" t="s">
        <v>5583</v>
      </c>
      <c r="B495" s="214" t="s">
        <v>5584</v>
      </c>
      <c r="C495" s="214" t="s">
        <v>7446</v>
      </c>
      <c r="D495" s="214" t="s">
        <v>7447</v>
      </c>
      <c r="E495" s="214" t="s">
        <v>5585</v>
      </c>
      <c r="F495" s="216">
        <v>40074</v>
      </c>
      <c r="G495" s="214" t="s">
        <v>5586</v>
      </c>
      <c r="H495" s="214" t="s">
        <v>2836</v>
      </c>
      <c r="I495" s="214" t="s">
        <v>2837</v>
      </c>
      <c r="J495" s="214" t="s">
        <v>5589</v>
      </c>
      <c r="K495" s="214" t="s">
        <v>2838</v>
      </c>
      <c r="L495" s="216">
        <v>40074</v>
      </c>
      <c r="M495" s="217">
        <v>94.37</v>
      </c>
      <c r="N495" s="217">
        <v>117.96</v>
      </c>
    </row>
    <row r="496" spans="1:14" ht="13.5" thickBot="1">
      <c r="A496" s="214" t="s">
        <v>5583</v>
      </c>
      <c r="B496" s="214" t="s">
        <v>5584</v>
      </c>
      <c r="C496" s="214" t="s">
        <v>7446</v>
      </c>
      <c r="D496" s="214" t="s">
        <v>7447</v>
      </c>
      <c r="E496" s="214" t="s">
        <v>5778</v>
      </c>
      <c r="F496" s="216">
        <v>39874</v>
      </c>
      <c r="G496" s="214" t="s">
        <v>5605</v>
      </c>
      <c r="H496" s="214" t="s">
        <v>2839</v>
      </c>
      <c r="I496" s="214" t="s">
        <v>2840</v>
      </c>
      <c r="J496" s="214" t="s">
        <v>2841</v>
      </c>
      <c r="K496" s="214" t="s">
        <v>2842</v>
      </c>
      <c r="L496" s="216">
        <v>39874</v>
      </c>
      <c r="M496" s="217">
        <v>71.430000000000007</v>
      </c>
      <c r="N496" s="217">
        <v>89.29</v>
      </c>
    </row>
    <row r="497" spans="1:14" ht="13.5" thickBot="1">
      <c r="A497" s="214" t="s">
        <v>5583</v>
      </c>
      <c r="B497" s="214" t="s">
        <v>5584</v>
      </c>
      <c r="C497" s="214" t="s">
        <v>7446</v>
      </c>
      <c r="D497" s="214" t="s">
        <v>7447</v>
      </c>
      <c r="E497" s="214" t="s">
        <v>5778</v>
      </c>
      <c r="F497" s="216">
        <v>39938</v>
      </c>
      <c r="G497" s="214" t="s">
        <v>5605</v>
      </c>
      <c r="H497" s="214" t="s">
        <v>2843</v>
      </c>
      <c r="I497" s="214" t="s">
        <v>2833</v>
      </c>
      <c r="J497" s="214" t="s">
        <v>2844</v>
      </c>
      <c r="K497" s="214" t="s">
        <v>2845</v>
      </c>
      <c r="L497" s="216">
        <v>39934</v>
      </c>
      <c r="M497" s="217">
        <v>111.36</v>
      </c>
      <c r="N497" s="217">
        <v>139.19999999999999</v>
      </c>
    </row>
    <row r="498" spans="1:14" ht="13.5" thickBot="1">
      <c r="A498" s="214" t="s">
        <v>5583</v>
      </c>
      <c r="B498" s="214" t="s">
        <v>5584</v>
      </c>
      <c r="C498" s="214" t="s">
        <v>7446</v>
      </c>
      <c r="D498" s="214" t="s">
        <v>7447</v>
      </c>
      <c r="E498" s="214" t="s">
        <v>5778</v>
      </c>
      <c r="F498" s="216">
        <v>40049</v>
      </c>
      <c r="G498" s="214" t="s">
        <v>5605</v>
      </c>
      <c r="H498" s="214" t="s">
        <v>2846</v>
      </c>
      <c r="I498" s="214" t="s">
        <v>2847</v>
      </c>
      <c r="J498" s="214" t="s">
        <v>2848</v>
      </c>
      <c r="K498" s="214" t="s">
        <v>2849</v>
      </c>
      <c r="L498" s="216">
        <v>40049</v>
      </c>
      <c r="M498" s="217">
        <v>119.68</v>
      </c>
      <c r="N498" s="217">
        <v>149.6</v>
      </c>
    </row>
    <row r="499" spans="1:14" ht="13.5" thickBot="1">
      <c r="A499" s="214" t="s">
        <v>5583</v>
      </c>
      <c r="B499" s="214" t="s">
        <v>5584</v>
      </c>
      <c r="C499" s="214" t="s">
        <v>7446</v>
      </c>
      <c r="D499" s="214" t="s">
        <v>7447</v>
      </c>
      <c r="E499" s="214" t="s">
        <v>5778</v>
      </c>
      <c r="F499" s="216">
        <v>40052</v>
      </c>
      <c r="G499" s="214" t="s">
        <v>5605</v>
      </c>
      <c r="H499" s="214" t="s">
        <v>2850</v>
      </c>
      <c r="I499" s="214" t="s">
        <v>2847</v>
      </c>
      <c r="J499" s="214" t="s">
        <v>2851</v>
      </c>
      <c r="K499" s="214" t="s">
        <v>2852</v>
      </c>
      <c r="L499" s="216">
        <v>40052</v>
      </c>
      <c r="M499" s="217">
        <v>227.57</v>
      </c>
      <c r="N499" s="217">
        <v>284.45999999999998</v>
      </c>
    </row>
    <row r="500" spans="1:14" ht="13.5" thickBot="1">
      <c r="A500" s="214" t="s">
        <v>5583</v>
      </c>
      <c r="B500" s="214" t="s">
        <v>5584</v>
      </c>
      <c r="C500" s="214" t="s">
        <v>7448</v>
      </c>
      <c r="D500" s="214" t="s">
        <v>7453</v>
      </c>
      <c r="E500" s="214" t="s">
        <v>5585</v>
      </c>
      <c r="F500" s="216">
        <v>40074</v>
      </c>
      <c r="G500" s="214" t="s">
        <v>5586</v>
      </c>
      <c r="H500" s="214" t="s">
        <v>2853</v>
      </c>
      <c r="I500" s="214" t="s">
        <v>2854</v>
      </c>
      <c r="J500" s="214" t="s">
        <v>5589</v>
      </c>
      <c r="K500" s="214" t="s">
        <v>2838</v>
      </c>
      <c r="L500" s="216">
        <v>40074</v>
      </c>
      <c r="M500" s="217">
        <v>-94.37</v>
      </c>
      <c r="N500" s="217">
        <v>-117.96</v>
      </c>
    </row>
    <row r="501" spans="1:14" ht="13.5" thickBot="1">
      <c r="A501" s="214" t="s">
        <v>5583</v>
      </c>
      <c r="B501" s="214" t="s">
        <v>5584</v>
      </c>
      <c r="C501" s="214" t="s">
        <v>7448</v>
      </c>
      <c r="D501" s="214" t="s">
        <v>7453</v>
      </c>
      <c r="E501" s="214" t="s">
        <v>5778</v>
      </c>
      <c r="F501" s="216">
        <v>39960</v>
      </c>
      <c r="G501" s="214" t="s">
        <v>5605</v>
      </c>
      <c r="H501" s="214" t="s">
        <v>2855</v>
      </c>
      <c r="I501" s="214" t="s">
        <v>2837</v>
      </c>
      <c r="J501" s="214" t="s">
        <v>2856</v>
      </c>
      <c r="K501" s="214" t="s">
        <v>2857</v>
      </c>
      <c r="L501" s="216">
        <v>39958</v>
      </c>
      <c r="M501" s="217">
        <v>117.96</v>
      </c>
      <c r="N501" s="217">
        <v>147.44999999999999</v>
      </c>
    </row>
    <row r="502" spans="1:14" ht="13.5" thickBot="1">
      <c r="A502" s="214" t="s">
        <v>5583</v>
      </c>
      <c r="B502" s="214" t="s">
        <v>5584</v>
      </c>
      <c r="C502" s="214" t="s">
        <v>7448</v>
      </c>
      <c r="D502" s="214" t="s">
        <v>7453</v>
      </c>
      <c r="E502" s="214" t="s">
        <v>5778</v>
      </c>
      <c r="F502" s="216">
        <v>40157</v>
      </c>
      <c r="G502" s="214" t="s">
        <v>5625</v>
      </c>
      <c r="H502" s="214" t="s">
        <v>2858</v>
      </c>
      <c r="I502" s="214" t="s">
        <v>2859</v>
      </c>
      <c r="J502" s="214" t="s">
        <v>5589</v>
      </c>
      <c r="K502" s="214" t="s">
        <v>2860</v>
      </c>
      <c r="L502" s="216">
        <v>40157</v>
      </c>
      <c r="M502" s="217">
        <v>320.27999999999997</v>
      </c>
      <c r="N502" s="217">
        <v>400.35</v>
      </c>
    </row>
    <row r="503" spans="1:14" ht="13.5" thickBot="1">
      <c r="A503" s="214" t="s">
        <v>5583</v>
      </c>
      <c r="B503" s="214" t="s">
        <v>5584</v>
      </c>
      <c r="C503" s="214" t="s">
        <v>7462</v>
      </c>
      <c r="D503" s="214" t="s">
        <v>7463</v>
      </c>
      <c r="E503" s="214" t="s">
        <v>5585</v>
      </c>
      <c r="F503" s="216">
        <v>40088</v>
      </c>
      <c r="G503" s="214" t="s">
        <v>5586</v>
      </c>
      <c r="H503" s="214" t="s">
        <v>2861</v>
      </c>
      <c r="I503" s="214" t="s">
        <v>2862</v>
      </c>
      <c r="J503" s="214" t="s">
        <v>5589</v>
      </c>
      <c r="K503" s="214" t="s">
        <v>2444</v>
      </c>
      <c r="L503" s="216">
        <v>40088</v>
      </c>
      <c r="M503" s="217">
        <v>-114.06</v>
      </c>
      <c r="N503" s="217">
        <v>-142.58000000000001</v>
      </c>
    </row>
    <row r="504" spans="1:14" ht="13.5" thickBot="1">
      <c r="A504" s="214" t="s">
        <v>5583</v>
      </c>
      <c r="B504" s="214" t="s">
        <v>5584</v>
      </c>
      <c r="C504" s="214" t="s">
        <v>7462</v>
      </c>
      <c r="D504" s="214" t="s">
        <v>7463</v>
      </c>
      <c r="E504" s="214" t="s">
        <v>5604</v>
      </c>
      <c r="F504" s="216">
        <v>39973</v>
      </c>
      <c r="G504" s="214" t="s">
        <v>5605</v>
      </c>
      <c r="H504" s="214" t="s">
        <v>2863</v>
      </c>
      <c r="I504" s="214" t="s">
        <v>5691</v>
      </c>
      <c r="J504" s="214" t="s">
        <v>2864</v>
      </c>
      <c r="K504" s="214" t="s">
        <v>2865</v>
      </c>
      <c r="L504" s="216">
        <v>39973</v>
      </c>
      <c r="M504" s="217">
        <v>114.06</v>
      </c>
      <c r="N504" s="217">
        <v>142.58000000000001</v>
      </c>
    </row>
    <row r="505" spans="1:14" ht="13.5" thickBot="1">
      <c r="A505" s="214" t="s">
        <v>5583</v>
      </c>
      <c r="B505" s="214" t="s">
        <v>5584</v>
      </c>
      <c r="C505" s="214" t="s">
        <v>7462</v>
      </c>
      <c r="D505" s="214" t="s">
        <v>7463</v>
      </c>
      <c r="E505" s="214" t="s">
        <v>5604</v>
      </c>
      <c r="F505" s="216">
        <v>39973</v>
      </c>
      <c r="G505" s="214" t="s">
        <v>5605</v>
      </c>
      <c r="H505" s="214" t="s">
        <v>2866</v>
      </c>
      <c r="I505" s="214" t="s">
        <v>2833</v>
      </c>
      <c r="J505" s="214" t="s">
        <v>2867</v>
      </c>
      <c r="K505" s="214" t="s">
        <v>2868</v>
      </c>
      <c r="L505" s="216">
        <v>39967</v>
      </c>
      <c r="M505" s="217">
        <v>161.94999999999999</v>
      </c>
      <c r="N505" s="217">
        <v>202.44</v>
      </c>
    </row>
    <row r="506" spans="1:14" ht="13.5" thickBot="1">
      <c r="A506" s="214" t="s">
        <v>5583</v>
      </c>
      <c r="B506" s="214" t="s">
        <v>5584</v>
      </c>
      <c r="C506" s="214" t="s">
        <v>7462</v>
      </c>
      <c r="D506" s="214" t="s">
        <v>7463</v>
      </c>
      <c r="E506" s="214" t="s">
        <v>5604</v>
      </c>
      <c r="F506" s="216">
        <v>40059</v>
      </c>
      <c r="G506" s="214" t="s">
        <v>5605</v>
      </c>
      <c r="H506" s="214" t="s">
        <v>2869</v>
      </c>
      <c r="I506" s="214" t="s">
        <v>2833</v>
      </c>
      <c r="J506" s="214" t="s">
        <v>2870</v>
      </c>
      <c r="K506" s="214" t="s">
        <v>2871</v>
      </c>
      <c r="L506" s="216">
        <v>40059</v>
      </c>
      <c r="M506" s="217">
        <v>114.06</v>
      </c>
      <c r="N506" s="217">
        <v>142.58000000000001</v>
      </c>
    </row>
    <row r="507" spans="1:14" ht="13.5" thickBot="1">
      <c r="A507" s="214" t="s">
        <v>5583</v>
      </c>
      <c r="B507" s="214" t="s">
        <v>5584</v>
      </c>
      <c r="C507" s="214" t="s">
        <v>2872</v>
      </c>
      <c r="D507" s="214" t="s">
        <v>2873</v>
      </c>
      <c r="E507" s="214" t="s">
        <v>5585</v>
      </c>
      <c r="F507" s="216">
        <v>40078</v>
      </c>
      <c r="G507" s="214" t="s">
        <v>5586</v>
      </c>
      <c r="H507" s="214" t="s">
        <v>2874</v>
      </c>
      <c r="I507" s="214" t="s">
        <v>2875</v>
      </c>
      <c r="J507" s="214" t="s">
        <v>5589</v>
      </c>
      <c r="K507" s="214" t="s">
        <v>2441</v>
      </c>
      <c r="L507" s="216">
        <v>40078</v>
      </c>
      <c r="M507" s="217">
        <v>-2741.53</v>
      </c>
      <c r="N507" s="217">
        <v>-3426.91</v>
      </c>
    </row>
    <row r="508" spans="1:14" ht="13.5" thickBot="1">
      <c r="A508" s="214" t="s">
        <v>5583</v>
      </c>
      <c r="B508" s="214" t="s">
        <v>5584</v>
      </c>
      <c r="C508" s="214" t="s">
        <v>2872</v>
      </c>
      <c r="D508" s="214" t="s">
        <v>2873</v>
      </c>
      <c r="E508" s="214" t="s">
        <v>5585</v>
      </c>
      <c r="F508" s="216">
        <v>40184</v>
      </c>
      <c r="G508" s="214" t="s">
        <v>5586</v>
      </c>
      <c r="H508" s="214" t="s">
        <v>2876</v>
      </c>
      <c r="I508" s="214" t="s">
        <v>2877</v>
      </c>
      <c r="J508" s="214" t="s">
        <v>5589</v>
      </c>
      <c r="K508" s="214" t="s">
        <v>2878</v>
      </c>
      <c r="L508" s="216">
        <v>40178</v>
      </c>
      <c r="M508" s="217">
        <v>230.8</v>
      </c>
      <c r="N508" s="217">
        <v>288.5</v>
      </c>
    </row>
    <row r="509" spans="1:14" ht="13.5" thickBot="1">
      <c r="A509" s="214" t="s">
        <v>5583</v>
      </c>
      <c r="B509" s="214" t="s">
        <v>5584</v>
      </c>
      <c r="C509" s="214" t="s">
        <v>2872</v>
      </c>
      <c r="D509" s="214" t="s">
        <v>2873</v>
      </c>
      <c r="E509" s="214" t="s">
        <v>5604</v>
      </c>
      <c r="F509" s="216">
        <v>40058</v>
      </c>
      <c r="G509" s="214" t="s">
        <v>5605</v>
      </c>
      <c r="H509" s="214" t="s">
        <v>2879</v>
      </c>
      <c r="I509" s="214" t="s">
        <v>2531</v>
      </c>
      <c r="J509" s="214" t="s">
        <v>2880</v>
      </c>
      <c r="K509" s="214" t="s">
        <v>2881</v>
      </c>
      <c r="L509" s="216">
        <v>40058</v>
      </c>
      <c r="M509" s="217">
        <v>419.11</v>
      </c>
      <c r="N509" s="217">
        <v>523.89</v>
      </c>
    </row>
    <row r="510" spans="1:14" ht="13.5" thickBot="1">
      <c r="A510" s="214" t="s">
        <v>5583</v>
      </c>
      <c r="B510" s="214" t="s">
        <v>5584</v>
      </c>
      <c r="C510" s="214" t="s">
        <v>2872</v>
      </c>
      <c r="D510" s="214" t="s">
        <v>2873</v>
      </c>
      <c r="E510" s="214" t="s">
        <v>5604</v>
      </c>
      <c r="F510" s="216">
        <v>40058</v>
      </c>
      <c r="G510" s="214" t="s">
        <v>5605</v>
      </c>
      <c r="H510" s="214" t="s">
        <v>2882</v>
      </c>
      <c r="I510" s="214" t="s">
        <v>2531</v>
      </c>
      <c r="J510" s="214" t="s">
        <v>2883</v>
      </c>
      <c r="K510" s="214" t="s">
        <v>2884</v>
      </c>
      <c r="L510" s="216">
        <v>40058</v>
      </c>
      <c r="M510" s="217">
        <v>371.81</v>
      </c>
      <c r="N510" s="217">
        <v>464.76</v>
      </c>
    </row>
    <row r="511" spans="1:14" ht="13.5" thickBot="1">
      <c r="A511" s="214" t="s">
        <v>5583</v>
      </c>
      <c r="B511" s="214" t="s">
        <v>5584</v>
      </c>
      <c r="C511" s="214" t="s">
        <v>2872</v>
      </c>
      <c r="D511" s="214" t="s">
        <v>2873</v>
      </c>
      <c r="E511" s="214" t="s">
        <v>5604</v>
      </c>
      <c r="F511" s="216">
        <v>40058</v>
      </c>
      <c r="G511" s="214" t="s">
        <v>5605</v>
      </c>
      <c r="H511" s="214" t="s">
        <v>2885</v>
      </c>
      <c r="I511" s="214" t="s">
        <v>2531</v>
      </c>
      <c r="J511" s="214" t="s">
        <v>2886</v>
      </c>
      <c r="K511" s="214" t="s">
        <v>2887</v>
      </c>
      <c r="L511" s="216">
        <v>40058</v>
      </c>
      <c r="M511" s="217">
        <v>897.88</v>
      </c>
      <c r="N511" s="217">
        <v>1122.3499999999999</v>
      </c>
    </row>
    <row r="512" spans="1:14" ht="13.5" thickBot="1">
      <c r="A512" s="214" t="s">
        <v>5583</v>
      </c>
      <c r="B512" s="214" t="s">
        <v>5584</v>
      </c>
      <c r="C512" s="214" t="s">
        <v>2872</v>
      </c>
      <c r="D512" s="214" t="s">
        <v>2873</v>
      </c>
      <c r="E512" s="214" t="s">
        <v>5604</v>
      </c>
      <c r="F512" s="216">
        <v>40058</v>
      </c>
      <c r="G512" s="214" t="s">
        <v>5605</v>
      </c>
      <c r="H512" s="214" t="s">
        <v>2888</v>
      </c>
      <c r="I512" s="214" t="s">
        <v>2531</v>
      </c>
      <c r="J512" s="214" t="s">
        <v>2889</v>
      </c>
      <c r="K512" s="214" t="s">
        <v>2890</v>
      </c>
      <c r="L512" s="216">
        <v>40058</v>
      </c>
      <c r="M512" s="217">
        <v>604.21</v>
      </c>
      <c r="N512" s="217">
        <v>755.26</v>
      </c>
    </row>
    <row r="513" spans="1:14" ht="13.5" thickBot="1">
      <c r="A513" s="214" t="s">
        <v>5583</v>
      </c>
      <c r="B513" s="214" t="s">
        <v>5584</v>
      </c>
      <c r="C513" s="214" t="s">
        <v>2872</v>
      </c>
      <c r="D513" s="214" t="s">
        <v>2873</v>
      </c>
      <c r="E513" s="214" t="s">
        <v>5604</v>
      </c>
      <c r="F513" s="216">
        <v>40058</v>
      </c>
      <c r="G513" s="214" t="s">
        <v>5605</v>
      </c>
      <c r="H513" s="214" t="s">
        <v>2891</v>
      </c>
      <c r="I513" s="214" t="s">
        <v>2531</v>
      </c>
      <c r="J513" s="214" t="s">
        <v>2892</v>
      </c>
      <c r="K513" s="214" t="s">
        <v>2893</v>
      </c>
      <c r="L513" s="216">
        <v>40058</v>
      </c>
      <c r="M513" s="217">
        <v>519.33000000000004</v>
      </c>
      <c r="N513" s="217">
        <v>649.16</v>
      </c>
    </row>
    <row r="514" spans="1:14" ht="13.5" thickBot="1">
      <c r="A514" s="214" t="s">
        <v>5583</v>
      </c>
      <c r="B514" s="214" t="s">
        <v>5584</v>
      </c>
      <c r="C514" s="214" t="s">
        <v>2872</v>
      </c>
      <c r="D514" s="214" t="s">
        <v>2873</v>
      </c>
      <c r="E514" s="214" t="s">
        <v>5604</v>
      </c>
      <c r="F514" s="216">
        <v>40058</v>
      </c>
      <c r="G514" s="214" t="s">
        <v>5605</v>
      </c>
      <c r="H514" s="214" t="s">
        <v>2894</v>
      </c>
      <c r="I514" s="214" t="s">
        <v>2531</v>
      </c>
      <c r="J514" s="214" t="s">
        <v>2895</v>
      </c>
      <c r="K514" s="214" t="s">
        <v>2896</v>
      </c>
      <c r="L514" s="216">
        <v>40058</v>
      </c>
      <c r="M514" s="217">
        <v>614.57000000000005</v>
      </c>
      <c r="N514" s="217">
        <v>768.21</v>
      </c>
    </row>
    <row r="515" spans="1:14" ht="13.5" thickBot="1">
      <c r="A515" s="214" t="s">
        <v>5583</v>
      </c>
      <c r="B515" s="214" t="s">
        <v>5584</v>
      </c>
      <c r="C515" s="214" t="s">
        <v>2897</v>
      </c>
      <c r="D515" s="214" t="s">
        <v>2898</v>
      </c>
      <c r="E515" s="214" t="s">
        <v>5585</v>
      </c>
      <c r="F515" s="216">
        <v>40078</v>
      </c>
      <c r="G515" s="214" t="s">
        <v>5586</v>
      </c>
      <c r="H515" s="214" t="s">
        <v>2899</v>
      </c>
      <c r="I515" s="214" t="s">
        <v>2900</v>
      </c>
      <c r="J515" s="214" t="s">
        <v>5589</v>
      </c>
      <c r="K515" s="214" t="s">
        <v>2438</v>
      </c>
      <c r="L515" s="216">
        <v>40078</v>
      </c>
      <c r="M515" s="217">
        <v>-1152.8599999999999</v>
      </c>
      <c r="N515" s="217">
        <v>-1441.08</v>
      </c>
    </row>
    <row r="516" spans="1:14" ht="13.5" thickBot="1">
      <c r="A516" s="214" t="s">
        <v>5583</v>
      </c>
      <c r="B516" s="214" t="s">
        <v>5584</v>
      </c>
      <c r="C516" s="214" t="s">
        <v>2897</v>
      </c>
      <c r="D516" s="214" t="s">
        <v>2898</v>
      </c>
      <c r="E516" s="214" t="s">
        <v>5604</v>
      </c>
      <c r="F516" s="216">
        <v>39877</v>
      </c>
      <c r="G516" s="214" t="s">
        <v>5605</v>
      </c>
      <c r="H516" s="214" t="s">
        <v>2901</v>
      </c>
      <c r="I516" s="214" t="s">
        <v>2902</v>
      </c>
      <c r="J516" s="214" t="s">
        <v>2903</v>
      </c>
      <c r="K516" s="214" t="s">
        <v>2904</v>
      </c>
      <c r="L516" s="216">
        <v>39877</v>
      </c>
      <c r="M516" s="217">
        <v>383.75</v>
      </c>
      <c r="N516" s="217">
        <v>479.69</v>
      </c>
    </row>
    <row r="517" spans="1:14" ht="13.5" thickBot="1">
      <c r="A517" s="214" t="s">
        <v>5583</v>
      </c>
      <c r="B517" s="214" t="s">
        <v>5584</v>
      </c>
      <c r="C517" s="214" t="s">
        <v>2897</v>
      </c>
      <c r="D517" s="214" t="s">
        <v>2898</v>
      </c>
      <c r="E517" s="214" t="s">
        <v>5604</v>
      </c>
      <c r="F517" s="216">
        <v>39909</v>
      </c>
      <c r="G517" s="214" t="s">
        <v>5605</v>
      </c>
      <c r="H517" s="214" t="s">
        <v>2905</v>
      </c>
      <c r="I517" s="214" t="s">
        <v>2666</v>
      </c>
      <c r="J517" s="214" t="s">
        <v>2906</v>
      </c>
      <c r="K517" s="214" t="s">
        <v>2907</v>
      </c>
      <c r="L517" s="216">
        <v>39903</v>
      </c>
      <c r="M517" s="217">
        <v>135.13999999999999</v>
      </c>
      <c r="N517" s="217">
        <v>168.93</v>
      </c>
    </row>
    <row r="518" spans="1:14" ht="13.5" thickBot="1">
      <c r="A518" s="214" t="s">
        <v>5583</v>
      </c>
      <c r="B518" s="214" t="s">
        <v>5584</v>
      </c>
      <c r="C518" s="214" t="s">
        <v>2897</v>
      </c>
      <c r="D518" s="214" t="s">
        <v>2898</v>
      </c>
      <c r="E518" s="214" t="s">
        <v>5604</v>
      </c>
      <c r="F518" s="216">
        <v>40003</v>
      </c>
      <c r="G518" s="214" t="s">
        <v>5605</v>
      </c>
      <c r="H518" s="214" t="s">
        <v>2908</v>
      </c>
      <c r="I518" s="214" t="s">
        <v>5795</v>
      </c>
      <c r="J518" s="214" t="s">
        <v>2909</v>
      </c>
      <c r="K518" s="214" t="s">
        <v>2910</v>
      </c>
      <c r="L518" s="216">
        <v>40003</v>
      </c>
      <c r="M518" s="217">
        <v>922.18</v>
      </c>
      <c r="N518" s="217">
        <v>1152.73</v>
      </c>
    </row>
    <row r="519" spans="1:14" ht="13.5" thickBot="1">
      <c r="A519" s="214" t="s">
        <v>5583</v>
      </c>
      <c r="B519" s="214" t="s">
        <v>5584</v>
      </c>
      <c r="C519" s="214" t="s">
        <v>2911</v>
      </c>
      <c r="D519" s="214" t="s">
        <v>7479</v>
      </c>
      <c r="E519" s="214" t="s">
        <v>4553</v>
      </c>
      <c r="F519" s="216">
        <v>39917</v>
      </c>
      <c r="G519" s="214" t="s">
        <v>5605</v>
      </c>
      <c r="H519" s="214" t="s">
        <v>2912</v>
      </c>
      <c r="I519" s="214" t="s">
        <v>6371</v>
      </c>
      <c r="J519" s="214" t="s">
        <v>2913</v>
      </c>
      <c r="K519" s="214" t="s">
        <v>2914</v>
      </c>
      <c r="L519" s="216">
        <v>39905</v>
      </c>
      <c r="M519" s="217">
        <v>94.17</v>
      </c>
      <c r="N519" s="217">
        <v>117.71</v>
      </c>
    </row>
    <row r="520" spans="1:14" ht="13.5" thickBot="1">
      <c r="A520" s="214" t="s">
        <v>5583</v>
      </c>
      <c r="B520" s="214" t="s">
        <v>5584</v>
      </c>
      <c r="C520" s="214" t="s">
        <v>5206</v>
      </c>
      <c r="D520" s="214" t="s">
        <v>5207</v>
      </c>
      <c r="E520" s="214" t="s">
        <v>2915</v>
      </c>
      <c r="F520" s="216">
        <v>39889</v>
      </c>
      <c r="G520" s="214" t="s">
        <v>5625</v>
      </c>
      <c r="H520" s="214" t="s">
        <v>2916</v>
      </c>
      <c r="I520" s="214" t="s">
        <v>2917</v>
      </c>
      <c r="J520" s="214" t="s">
        <v>5589</v>
      </c>
      <c r="K520" s="214" t="s">
        <v>2918</v>
      </c>
      <c r="L520" s="216">
        <v>39889</v>
      </c>
      <c r="M520" s="217">
        <v>80</v>
      </c>
      <c r="N520" s="217">
        <v>100</v>
      </c>
    </row>
    <row r="521" spans="1:14" ht="13.5" thickBot="1">
      <c r="A521" s="214" t="s">
        <v>5583</v>
      </c>
      <c r="B521" s="214" t="s">
        <v>5584</v>
      </c>
      <c r="C521" s="214" t="s">
        <v>5206</v>
      </c>
      <c r="D521" s="214" t="s">
        <v>5207</v>
      </c>
      <c r="E521" s="214" t="s">
        <v>5778</v>
      </c>
      <c r="F521" s="216">
        <v>39862</v>
      </c>
      <c r="G521" s="214" t="s">
        <v>5605</v>
      </c>
      <c r="H521" s="214" t="s">
        <v>2919</v>
      </c>
      <c r="I521" s="214" t="s">
        <v>2920</v>
      </c>
      <c r="J521" s="214" t="s">
        <v>2921</v>
      </c>
      <c r="K521" s="214" t="s">
        <v>2922</v>
      </c>
      <c r="L521" s="216">
        <v>39862</v>
      </c>
      <c r="M521" s="217">
        <v>588.1</v>
      </c>
      <c r="N521" s="217">
        <v>735.13</v>
      </c>
    </row>
    <row r="522" spans="1:14" ht="13.5" thickBot="1">
      <c r="A522" s="214" t="s">
        <v>5583</v>
      </c>
      <c r="B522" s="214" t="s">
        <v>5584</v>
      </c>
      <c r="C522" s="214" t="s">
        <v>5206</v>
      </c>
      <c r="D522" s="214" t="s">
        <v>5207</v>
      </c>
      <c r="E522" s="214" t="s">
        <v>5778</v>
      </c>
      <c r="F522" s="216">
        <v>39892</v>
      </c>
      <c r="G522" s="214" t="s">
        <v>5605</v>
      </c>
      <c r="H522" s="214" t="s">
        <v>2923</v>
      </c>
      <c r="I522" s="214" t="s">
        <v>2924</v>
      </c>
      <c r="J522" s="214" t="s">
        <v>2925</v>
      </c>
      <c r="K522" s="214" t="s">
        <v>2926</v>
      </c>
      <c r="L522" s="216">
        <v>39892</v>
      </c>
      <c r="M522" s="217">
        <v>202.54</v>
      </c>
      <c r="N522" s="217">
        <v>253.18</v>
      </c>
    </row>
    <row r="523" spans="1:14" ht="13.5" thickBot="1">
      <c r="A523" s="214" t="s">
        <v>5583</v>
      </c>
      <c r="B523" s="214" t="s">
        <v>5584</v>
      </c>
      <c r="C523" s="214" t="s">
        <v>5206</v>
      </c>
      <c r="D523" s="214" t="s">
        <v>5207</v>
      </c>
      <c r="E523" s="214" t="s">
        <v>5778</v>
      </c>
      <c r="F523" s="216">
        <v>39917</v>
      </c>
      <c r="G523" s="214" t="s">
        <v>5605</v>
      </c>
      <c r="H523" s="214" t="s">
        <v>2927</v>
      </c>
      <c r="I523" s="214" t="s">
        <v>5195</v>
      </c>
      <c r="J523" s="214" t="s">
        <v>2928</v>
      </c>
      <c r="K523" s="214" t="s">
        <v>2929</v>
      </c>
      <c r="L523" s="216">
        <v>39905</v>
      </c>
      <c r="M523" s="217">
        <v>576.32000000000005</v>
      </c>
      <c r="N523" s="217">
        <v>720.4</v>
      </c>
    </row>
    <row r="524" spans="1:14" ht="13.5" thickBot="1">
      <c r="A524" s="214" t="s">
        <v>5583</v>
      </c>
      <c r="B524" s="214" t="s">
        <v>5584</v>
      </c>
      <c r="C524" s="214" t="s">
        <v>5206</v>
      </c>
      <c r="D524" s="214" t="s">
        <v>5207</v>
      </c>
      <c r="E524" s="214" t="s">
        <v>5778</v>
      </c>
      <c r="F524" s="216">
        <v>39949</v>
      </c>
      <c r="G524" s="214" t="s">
        <v>5605</v>
      </c>
      <c r="H524" s="214" t="s">
        <v>2930</v>
      </c>
      <c r="I524" s="214" t="s">
        <v>5795</v>
      </c>
      <c r="J524" s="214" t="s">
        <v>2931</v>
      </c>
      <c r="K524" s="214" t="s">
        <v>2932</v>
      </c>
      <c r="L524" s="216">
        <v>39937</v>
      </c>
      <c r="M524" s="217">
        <v>653</v>
      </c>
      <c r="N524" s="217">
        <v>816.25</v>
      </c>
    </row>
    <row r="525" spans="1:14" ht="13.5" thickBot="1">
      <c r="A525" s="214" t="s">
        <v>5583</v>
      </c>
      <c r="B525" s="214" t="s">
        <v>5584</v>
      </c>
      <c r="C525" s="214" t="s">
        <v>5206</v>
      </c>
      <c r="D525" s="214" t="s">
        <v>5207</v>
      </c>
      <c r="E525" s="214" t="s">
        <v>5778</v>
      </c>
      <c r="F525" s="216">
        <v>39960</v>
      </c>
      <c r="G525" s="214" t="s">
        <v>5605</v>
      </c>
      <c r="H525" s="214" t="s">
        <v>2933</v>
      </c>
      <c r="I525" s="214" t="s">
        <v>5192</v>
      </c>
      <c r="J525" s="214" t="s">
        <v>2934</v>
      </c>
      <c r="K525" s="214" t="s">
        <v>2935</v>
      </c>
      <c r="L525" s="216">
        <v>39958</v>
      </c>
      <c r="M525" s="217">
        <v>462.55</v>
      </c>
      <c r="N525" s="217">
        <v>578.19000000000005</v>
      </c>
    </row>
    <row r="526" spans="1:14" ht="13.5" thickBot="1">
      <c r="A526" s="214" t="s">
        <v>5583</v>
      </c>
      <c r="B526" s="214" t="s">
        <v>5584</v>
      </c>
      <c r="C526" s="214" t="s">
        <v>5206</v>
      </c>
      <c r="D526" s="214" t="s">
        <v>5207</v>
      </c>
      <c r="E526" s="214" t="s">
        <v>5778</v>
      </c>
      <c r="F526" s="216">
        <v>40003</v>
      </c>
      <c r="G526" s="214" t="s">
        <v>5605</v>
      </c>
      <c r="H526" s="214" t="s">
        <v>2936</v>
      </c>
      <c r="I526" s="214" t="s">
        <v>5195</v>
      </c>
      <c r="J526" s="214" t="s">
        <v>2937</v>
      </c>
      <c r="K526" s="214" t="s">
        <v>2938</v>
      </c>
      <c r="L526" s="216">
        <v>40003</v>
      </c>
      <c r="M526" s="217">
        <v>531.48</v>
      </c>
      <c r="N526" s="217">
        <v>664.35</v>
      </c>
    </row>
    <row r="527" spans="1:14" ht="13.5" thickBot="1">
      <c r="A527" s="214" t="s">
        <v>5583</v>
      </c>
      <c r="B527" s="214" t="s">
        <v>5584</v>
      </c>
      <c r="C527" s="214" t="s">
        <v>5206</v>
      </c>
      <c r="D527" s="214" t="s">
        <v>5207</v>
      </c>
      <c r="E527" s="214" t="s">
        <v>5778</v>
      </c>
      <c r="F527" s="216">
        <v>40053</v>
      </c>
      <c r="G527" s="214" t="s">
        <v>5605</v>
      </c>
      <c r="H527" s="214" t="s">
        <v>2939</v>
      </c>
      <c r="I527" s="214" t="s">
        <v>5195</v>
      </c>
      <c r="J527" s="214" t="s">
        <v>2940</v>
      </c>
      <c r="K527" s="214" t="s">
        <v>2941</v>
      </c>
      <c r="L527" s="216">
        <v>40053</v>
      </c>
      <c r="M527" s="217">
        <v>672.14</v>
      </c>
      <c r="N527" s="217">
        <v>840.18</v>
      </c>
    </row>
    <row r="528" spans="1:14" ht="13.5" thickBot="1">
      <c r="A528" s="214" t="s">
        <v>5583</v>
      </c>
      <c r="B528" s="214" t="s">
        <v>5584</v>
      </c>
      <c r="C528" s="214" t="s">
        <v>5206</v>
      </c>
      <c r="D528" s="214" t="s">
        <v>5207</v>
      </c>
      <c r="E528" s="214" t="s">
        <v>5778</v>
      </c>
      <c r="F528" s="216">
        <v>40067</v>
      </c>
      <c r="G528" s="214" t="s">
        <v>5605</v>
      </c>
      <c r="H528" s="214" t="s">
        <v>2942</v>
      </c>
      <c r="I528" s="214" t="s">
        <v>5195</v>
      </c>
      <c r="J528" s="214" t="s">
        <v>2943</v>
      </c>
      <c r="K528" s="214" t="s">
        <v>2944</v>
      </c>
      <c r="L528" s="216">
        <v>40067</v>
      </c>
      <c r="M528" s="217">
        <v>240.08</v>
      </c>
      <c r="N528" s="217">
        <v>300.10000000000002</v>
      </c>
    </row>
    <row r="529" spans="1:14" ht="13.5" thickBot="1">
      <c r="A529" s="214" t="s">
        <v>5583</v>
      </c>
      <c r="B529" s="214" t="s">
        <v>5584</v>
      </c>
      <c r="C529" s="214" t="s">
        <v>5206</v>
      </c>
      <c r="D529" s="214" t="s">
        <v>5207</v>
      </c>
      <c r="E529" s="214" t="s">
        <v>5778</v>
      </c>
      <c r="F529" s="216">
        <v>40093</v>
      </c>
      <c r="G529" s="214" t="s">
        <v>5605</v>
      </c>
      <c r="H529" s="214" t="s">
        <v>2945</v>
      </c>
      <c r="I529" s="214" t="s">
        <v>5195</v>
      </c>
      <c r="J529" s="214" t="s">
        <v>2946</v>
      </c>
      <c r="K529" s="214" t="s">
        <v>2947</v>
      </c>
      <c r="L529" s="216">
        <v>40093</v>
      </c>
      <c r="M529" s="217">
        <v>229.01</v>
      </c>
      <c r="N529" s="217">
        <v>286.26</v>
      </c>
    </row>
    <row r="530" spans="1:14" ht="13.5" thickBot="1">
      <c r="A530" s="214" t="s">
        <v>5583</v>
      </c>
      <c r="B530" s="214" t="s">
        <v>5584</v>
      </c>
      <c r="C530" s="214" t="s">
        <v>5206</v>
      </c>
      <c r="D530" s="214" t="s">
        <v>5207</v>
      </c>
      <c r="E530" s="214" t="s">
        <v>5778</v>
      </c>
      <c r="F530" s="216">
        <v>40120</v>
      </c>
      <c r="G530" s="214" t="s">
        <v>5605</v>
      </c>
      <c r="H530" s="214" t="s">
        <v>2948</v>
      </c>
      <c r="I530" s="214" t="s">
        <v>3749</v>
      </c>
      <c r="J530" s="214" t="s">
        <v>2949</v>
      </c>
      <c r="K530" s="214" t="s">
        <v>2950</v>
      </c>
      <c r="L530" s="216">
        <v>40120</v>
      </c>
      <c r="M530" s="217">
        <v>221.84</v>
      </c>
      <c r="N530" s="217">
        <v>277.3</v>
      </c>
    </row>
    <row r="531" spans="1:14" ht="13.5" thickBot="1">
      <c r="A531" s="214" t="s">
        <v>5583</v>
      </c>
      <c r="B531" s="214" t="s">
        <v>5584</v>
      </c>
      <c r="C531" s="214" t="s">
        <v>5206</v>
      </c>
      <c r="D531" s="214" t="s">
        <v>5207</v>
      </c>
      <c r="E531" s="214" t="s">
        <v>5778</v>
      </c>
      <c r="F531" s="216">
        <v>40120</v>
      </c>
      <c r="G531" s="214" t="s">
        <v>5605</v>
      </c>
      <c r="H531" s="214" t="s">
        <v>2951</v>
      </c>
      <c r="I531" s="214" t="s">
        <v>3763</v>
      </c>
      <c r="J531" s="214" t="s">
        <v>2952</v>
      </c>
      <c r="K531" s="214" t="s">
        <v>2950</v>
      </c>
      <c r="L531" s="216">
        <v>40120</v>
      </c>
      <c r="M531" s="217">
        <v>171.43</v>
      </c>
      <c r="N531" s="217">
        <v>214.29</v>
      </c>
    </row>
    <row r="532" spans="1:14" ht="13.5" thickBot="1">
      <c r="A532" s="214" t="s">
        <v>5583</v>
      </c>
      <c r="B532" s="214" t="s">
        <v>5584</v>
      </c>
      <c r="C532" s="214" t="s">
        <v>5206</v>
      </c>
      <c r="D532" s="214" t="s">
        <v>5207</v>
      </c>
      <c r="E532" s="214" t="s">
        <v>5778</v>
      </c>
      <c r="F532" s="216">
        <v>40151</v>
      </c>
      <c r="G532" s="214" t="s">
        <v>5605</v>
      </c>
      <c r="H532" s="214" t="s">
        <v>2953</v>
      </c>
      <c r="I532" s="214" t="s">
        <v>3749</v>
      </c>
      <c r="J532" s="214" t="s">
        <v>2954</v>
      </c>
      <c r="K532" s="214" t="s">
        <v>2955</v>
      </c>
      <c r="L532" s="216">
        <v>40151</v>
      </c>
      <c r="M532" s="217">
        <v>528.21</v>
      </c>
      <c r="N532" s="217">
        <v>660.26</v>
      </c>
    </row>
    <row r="533" spans="1:14" ht="13.5" thickBot="1">
      <c r="A533" s="214" t="s">
        <v>5583</v>
      </c>
      <c r="B533" s="214" t="s">
        <v>5584</v>
      </c>
      <c r="C533" s="214" t="s">
        <v>5206</v>
      </c>
      <c r="D533" s="214" t="s">
        <v>5207</v>
      </c>
      <c r="E533" s="214" t="s">
        <v>5778</v>
      </c>
      <c r="F533" s="216">
        <v>40189</v>
      </c>
      <c r="G533" s="214" t="s">
        <v>5605</v>
      </c>
      <c r="H533" s="214" t="s">
        <v>2956</v>
      </c>
      <c r="I533" s="214" t="s">
        <v>3763</v>
      </c>
      <c r="J533" s="214" t="s">
        <v>2957</v>
      </c>
      <c r="K533" s="214" t="s">
        <v>2958</v>
      </c>
      <c r="L533" s="216">
        <v>40175</v>
      </c>
      <c r="M533" s="217">
        <v>249.21</v>
      </c>
      <c r="N533" s="217">
        <v>311.51</v>
      </c>
    </row>
    <row r="534" spans="1:14" ht="13.5" thickBot="1">
      <c r="A534" s="214" t="s">
        <v>5583</v>
      </c>
      <c r="B534" s="214" t="s">
        <v>5584</v>
      </c>
      <c r="C534" s="214" t="s">
        <v>5206</v>
      </c>
      <c r="D534" s="214" t="s">
        <v>5207</v>
      </c>
      <c r="E534" s="214" t="s">
        <v>2959</v>
      </c>
      <c r="F534" s="216">
        <v>40128</v>
      </c>
      <c r="G534" s="214" t="s">
        <v>5625</v>
      </c>
      <c r="H534" s="214" t="s">
        <v>2960</v>
      </c>
      <c r="I534" s="214" t="s">
        <v>2961</v>
      </c>
      <c r="J534" s="214" t="s">
        <v>5589</v>
      </c>
      <c r="K534" s="214" t="s">
        <v>2962</v>
      </c>
      <c r="L534" s="216">
        <v>40128</v>
      </c>
      <c r="M534" s="217">
        <v>80.040000000000006</v>
      </c>
      <c r="N534" s="217">
        <v>100.05</v>
      </c>
    </row>
    <row r="535" spans="1:14" ht="13.5" thickBot="1">
      <c r="A535" s="214" t="s">
        <v>5583</v>
      </c>
      <c r="B535" s="214" t="s">
        <v>5584</v>
      </c>
      <c r="C535" s="214" t="s">
        <v>5206</v>
      </c>
      <c r="D535" s="214" t="s">
        <v>5207</v>
      </c>
      <c r="E535" s="214" t="s">
        <v>4553</v>
      </c>
      <c r="F535" s="216">
        <v>39849</v>
      </c>
      <c r="G535" s="214" t="s">
        <v>5605</v>
      </c>
      <c r="H535" s="214" t="s">
        <v>2963</v>
      </c>
      <c r="I535" s="214" t="s">
        <v>5195</v>
      </c>
      <c r="J535" s="214" t="s">
        <v>2964</v>
      </c>
      <c r="K535" s="214" t="s">
        <v>2965</v>
      </c>
      <c r="L535" s="216">
        <v>39849</v>
      </c>
      <c r="M535" s="217">
        <v>385.41</v>
      </c>
      <c r="N535" s="217">
        <v>481.76</v>
      </c>
    </row>
    <row r="536" spans="1:14" ht="23.25" thickBot="1">
      <c r="A536" s="214" t="s">
        <v>5583</v>
      </c>
      <c r="B536" s="214" t="s">
        <v>5584</v>
      </c>
      <c r="C536" s="214" t="s">
        <v>5206</v>
      </c>
      <c r="D536" s="214" t="s">
        <v>5207</v>
      </c>
      <c r="E536" s="214" t="s">
        <v>4553</v>
      </c>
      <c r="F536" s="216">
        <v>39892</v>
      </c>
      <c r="G536" s="214" t="s">
        <v>5605</v>
      </c>
      <c r="H536" s="214" t="s">
        <v>2966</v>
      </c>
      <c r="I536" s="214" t="s">
        <v>2967</v>
      </c>
      <c r="J536" s="214" t="s">
        <v>2968</v>
      </c>
      <c r="K536" s="214" t="s">
        <v>2969</v>
      </c>
      <c r="L536" s="216">
        <v>39892</v>
      </c>
      <c r="M536" s="217">
        <v>790.38</v>
      </c>
      <c r="N536" s="217">
        <v>987.98</v>
      </c>
    </row>
    <row r="537" spans="1:14" ht="13.5" thickBot="1">
      <c r="A537" s="214" t="s">
        <v>5583</v>
      </c>
      <c r="B537" s="214" t="s">
        <v>5584</v>
      </c>
      <c r="C537" s="214" t="s">
        <v>5206</v>
      </c>
      <c r="D537" s="214" t="s">
        <v>5207</v>
      </c>
      <c r="E537" s="214" t="s">
        <v>4553</v>
      </c>
      <c r="F537" s="216">
        <v>39917</v>
      </c>
      <c r="G537" s="214" t="s">
        <v>5605</v>
      </c>
      <c r="H537" s="214" t="s">
        <v>2970</v>
      </c>
      <c r="I537" s="214" t="s">
        <v>5195</v>
      </c>
      <c r="J537" s="214" t="s">
        <v>2971</v>
      </c>
      <c r="K537" s="214" t="s">
        <v>2972</v>
      </c>
      <c r="L537" s="216">
        <v>39896</v>
      </c>
      <c r="M537" s="217">
        <v>1095.28</v>
      </c>
      <c r="N537" s="217">
        <v>1369.1</v>
      </c>
    </row>
    <row r="538" spans="1:14" ht="13.5" thickBot="1">
      <c r="A538" s="214" t="s">
        <v>5583</v>
      </c>
      <c r="B538" s="214" t="s">
        <v>5584</v>
      </c>
      <c r="C538" s="214" t="s">
        <v>5206</v>
      </c>
      <c r="D538" s="214" t="s">
        <v>5207</v>
      </c>
      <c r="E538" s="214" t="s">
        <v>4553</v>
      </c>
      <c r="F538" s="216">
        <v>39934</v>
      </c>
      <c r="G538" s="214" t="s">
        <v>5605</v>
      </c>
      <c r="H538" s="214" t="s">
        <v>2973</v>
      </c>
      <c r="I538" s="214" t="s">
        <v>2974</v>
      </c>
      <c r="J538" s="214" t="s">
        <v>2975</v>
      </c>
      <c r="K538" s="214" t="s">
        <v>2976</v>
      </c>
      <c r="L538" s="216">
        <v>39926</v>
      </c>
      <c r="M538" s="217">
        <v>621.98</v>
      </c>
      <c r="N538" s="217">
        <v>777.48</v>
      </c>
    </row>
    <row r="539" spans="1:14" ht="13.5" thickBot="1">
      <c r="A539" s="214" t="s">
        <v>5583</v>
      </c>
      <c r="B539" s="214" t="s">
        <v>5584</v>
      </c>
      <c r="C539" s="214" t="s">
        <v>5206</v>
      </c>
      <c r="D539" s="214" t="s">
        <v>5207</v>
      </c>
      <c r="E539" s="214" t="s">
        <v>4553</v>
      </c>
      <c r="F539" s="216">
        <v>39960</v>
      </c>
      <c r="G539" s="214" t="s">
        <v>5605</v>
      </c>
      <c r="H539" s="214" t="s">
        <v>2977</v>
      </c>
      <c r="I539" s="214" t="s">
        <v>5195</v>
      </c>
      <c r="J539" s="214" t="s">
        <v>2978</v>
      </c>
      <c r="K539" s="214" t="s">
        <v>2979</v>
      </c>
      <c r="L539" s="216">
        <v>39953</v>
      </c>
      <c r="M539" s="217">
        <v>681.15</v>
      </c>
      <c r="N539" s="217">
        <v>851.44</v>
      </c>
    </row>
    <row r="540" spans="1:14" ht="13.5" thickBot="1">
      <c r="A540" s="214" t="s">
        <v>5583</v>
      </c>
      <c r="B540" s="214" t="s">
        <v>5584</v>
      </c>
      <c r="C540" s="214" t="s">
        <v>5206</v>
      </c>
      <c r="D540" s="214" t="s">
        <v>5207</v>
      </c>
      <c r="E540" s="214" t="s">
        <v>4553</v>
      </c>
      <c r="F540" s="216">
        <v>40003</v>
      </c>
      <c r="G540" s="214" t="s">
        <v>5605</v>
      </c>
      <c r="H540" s="214" t="s">
        <v>2980</v>
      </c>
      <c r="I540" s="214" t="s">
        <v>3180</v>
      </c>
      <c r="J540" s="214" t="s">
        <v>2981</v>
      </c>
      <c r="K540" s="214" t="s">
        <v>2982</v>
      </c>
      <c r="L540" s="216">
        <v>40003</v>
      </c>
      <c r="M540" s="217">
        <v>886.86</v>
      </c>
      <c r="N540" s="217">
        <v>1108.58</v>
      </c>
    </row>
    <row r="541" spans="1:14" ht="13.5" thickBot="1">
      <c r="A541" s="214" t="s">
        <v>5583</v>
      </c>
      <c r="B541" s="214" t="s">
        <v>5584</v>
      </c>
      <c r="C541" s="214" t="s">
        <v>5206</v>
      </c>
      <c r="D541" s="214" t="s">
        <v>5207</v>
      </c>
      <c r="E541" s="214" t="s">
        <v>4553</v>
      </c>
      <c r="F541" s="216">
        <v>40035</v>
      </c>
      <c r="G541" s="214" t="s">
        <v>5605</v>
      </c>
      <c r="H541" s="214" t="s">
        <v>2983</v>
      </c>
      <c r="I541" s="214" t="s">
        <v>5195</v>
      </c>
      <c r="J541" s="214" t="s">
        <v>2984</v>
      </c>
      <c r="K541" s="214" t="s">
        <v>2985</v>
      </c>
      <c r="L541" s="216">
        <v>40035</v>
      </c>
      <c r="M541" s="217">
        <v>412.01</v>
      </c>
      <c r="N541" s="217">
        <v>515.01</v>
      </c>
    </row>
    <row r="542" spans="1:14" ht="23.25" thickBot="1">
      <c r="A542" s="214" t="s">
        <v>5583</v>
      </c>
      <c r="B542" s="214" t="s">
        <v>5584</v>
      </c>
      <c r="C542" s="214" t="s">
        <v>5206</v>
      </c>
      <c r="D542" s="214" t="s">
        <v>5207</v>
      </c>
      <c r="E542" s="214" t="s">
        <v>4553</v>
      </c>
      <c r="F542" s="216">
        <v>40053</v>
      </c>
      <c r="G542" s="214" t="s">
        <v>5605</v>
      </c>
      <c r="H542" s="214" t="s">
        <v>2986</v>
      </c>
      <c r="I542" s="214" t="s">
        <v>2987</v>
      </c>
      <c r="J542" s="214" t="s">
        <v>2988</v>
      </c>
      <c r="K542" s="214" t="s">
        <v>2989</v>
      </c>
      <c r="L542" s="216">
        <v>40053</v>
      </c>
      <c r="M542" s="217">
        <v>246.66</v>
      </c>
      <c r="N542" s="217">
        <v>308.33</v>
      </c>
    </row>
    <row r="543" spans="1:14" ht="23.25" thickBot="1">
      <c r="A543" s="214" t="s">
        <v>5583</v>
      </c>
      <c r="B543" s="214" t="s">
        <v>5584</v>
      </c>
      <c r="C543" s="214" t="s">
        <v>5206</v>
      </c>
      <c r="D543" s="214" t="s">
        <v>5207</v>
      </c>
      <c r="E543" s="214" t="s">
        <v>4553</v>
      </c>
      <c r="F543" s="216">
        <v>40053</v>
      </c>
      <c r="G543" s="214" t="s">
        <v>5605</v>
      </c>
      <c r="H543" s="214" t="s">
        <v>2990</v>
      </c>
      <c r="I543" s="214" t="s">
        <v>2991</v>
      </c>
      <c r="J543" s="214" t="s">
        <v>2992</v>
      </c>
      <c r="K543" s="214" t="s">
        <v>2989</v>
      </c>
      <c r="L543" s="216">
        <v>40053</v>
      </c>
      <c r="M543" s="217">
        <v>27.49</v>
      </c>
      <c r="N543" s="217">
        <v>34.36</v>
      </c>
    </row>
    <row r="544" spans="1:14" ht="23.25" thickBot="1">
      <c r="A544" s="214" t="s">
        <v>5583</v>
      </c>
      <c r="B544" s="214" t="s">
        <v>5584</v>
      </c>
      <c r="C544" s="214" t="s">
        <v>5206</v>
      </c>
      <c r="D544" s="214" t="s">
        <v>5207</v>
      </c>
      <c r="E544" s="214" t="s">
        <v>4553</v>
      </c>
      <c r="F544" s="216">
        <v>40053</v>
      </c>
      <c r="G544" s="214" t="s">
        <v>5605</v>
      </c>
      <c r="H544" s="214" t="s">
        <v>2993</v>
      </c>
      <c r="I544" s="214" t="s">
        <v>2994</v>
      </c>
      <c r="J544" s="214" t="s">
        <v>2995</v>
      </c>
      <c r="K544" s="214" t="s">
        <v>2989</v>
      </c>
      <c r="L544" s="216">
        <v>40053</v>
      </c>
      <c r="M544" s="217">
        <v>176.51</v>
      </c>
      <c r="N544" s="217">
        <v>220.64</v>
      </c>
    </row>
    <row r="545" spans="1:14" ht="23.25" thickBot="1">
      <c r="A545" s="214" t="s">
        <v>5583</v>
      </c>
      <c r="B545" s="214" t="s">
        <v>5584</v>
      </c>
      <c r="C545" s="214" t="s">
        <v>5206</v>
      </c>
      <c r="D545" s="214" t="s">
        <v>5207</v>
      </c>
      <c r="E545" s="214" t="s">
        <v>4553</v>
      </c>
      <c r="F545" s="216">
        <v>40053</v>
      </c>
      <c r="G545" s="214" t="s">
        <v>5605</v>
      </c>
      <c r="H545" s="214" t="s">
        <v>2996</v>
      </c>
      <c r="I545" s="214" t="s">
        <v>2997</v>
      </c>
      <c r="J545" s="214" t="s">
        <v>2998</v>
      </c>
      <c r="K545" s="214" t="s">
        <v>2989</v>
      </c>
      <c r="L545" s="216">
        <v>40053</v>
      </c>
      <c r="M545" s="217">
        <v>27.49</v>
      </c>
      <c r="N545" s="217">
        <v>34.36</v>
      </c>
    </row>
    <row r="546" spans="1:14" ht="23.25" thickBot="1">
      <c r="A546" s="214" t="s">
        <v>5583</v>
      </c>
      <c r="B546" s="214" t="s">
        <v>5584</v>
      </c>
      <c r="C546" s="214" t="s">
        <v>5206</v>
      </c>
      <c r="D546" s="214" t="s">
        <v>5207</v>
      </c>
      <c r="E546" s="214" t="s">
        <v>4553</v>
      </c>
      <c r="F546" s="216">
        <v>40053</v>
      </c>
      <c r="G546" s="214" t="s">
        <v>5605</v>
      </c>
      <c r="H546" s="214" t="s">
        <v>2999</v>
      </c>
      <c r="I546" s="214" t="s">
        <v>3000</v>
      </c>
      <c r="J546" s="214" t="s">
        <v>3001</v>
      </c>
      <c r="K546" s="214" t="s">
        <v>2989</v>
      </c>
      <c r="L546" s="216">
        <v>40053</v>
      </c>
      <c r="M546" s="217">
        <v>194.41</v>
      </c>
      <c r="N546" s="217">
        <v>243.01</v>
      </c>
    </row>
    <row r="547" spans="1:14" ht="23.25" thickBot="1">
      <c r="A547" s="214" t="s">
        <v>5583</v>
      </c>
      <c r="B547" s="214" t="s">
        <v>5584</v>
      </c>
      <c r="C547" s="214" t="s">
        <v>5206</v>
      </c>
      <c r="D547" s="214" t="s">
        <v>5207</v>
      </c>
      <c r="E547" s="214" t="s">
        <v>4553</v>
      </c>
      <c r="F547" s="216">
        <v>40053</v>
      </c>
      <c r="G547" s="214" t="s">
        <v>5605</v>
      </c>
      <c r="H547" s="214" t="s">
        <v>3002</v>
      </c>
      <c r="I547" s="214" t="s">
        <v>3003</v>
      </c>
      <c r="J547" s="214" t="s">
        <v>3004</v>
      </c>
      <c r="K547" s="214" t="s">
        <v>2989</v>
      </c>
      <c r="L547" s="216">
        <v>40053</v>
      </c>
      <c r="M547" s="217">
        <v>223.86</v>
      </c>
      <c r="N547" s="217">
        <v>279.83</v>
      </c>
    </row>
    <row r="548" spans="1:14" ht="13.5" thickBot="1">
      <c r="A548" s="214" t="s">
        <v>5583</v>
      </c>
      <c r="B548" s="214" t="s">
        <v>5584</v>
      </c>
      <c r="C548" s="214" t="s">
        <v>5206</v>
      </c>
      <c r="D548" s="214" t="s">
        <v>5207</v>
      </c>
      <c r="E548" s="214" t="s">
        <v>4553</v>
      </c>
      <c r="F548" s="216">
        <v>40093</v>
      </c>
      <c r="G548" s="214" t="s">
        <v>5605</v>
      </c>
      <c r="H548" s="214" t="s">
        <v>3005</v>
      </c>
      <c r="I548" s="214" t="s">
        <v>5195</v>
      </c>
      <c r="J548" s="214" t="s">
        <v>3006</v>
      </c>
      <c r="K548" s="214" t="s">
        <v>3007</v>
      </c>
      <c r="L548" s="216">
        <v>40093</v>
      </c>
      <c r="M548" s="217">
        <v>1164.54</v>
      </c>
      <c r="N548" s="217">
        <v>1455.68</v>
      </c>
    </row>
    <row r="549" spans="1:14" ht="13.5" thickBot="1">
      <c r="A549" s="214" t="s">
        <v>5583</v>
      </c>
      <c r="B549" s="214" t="s">
        <v>5584</v>
      </c>
      <c r="C549" s="214" t="s">
        <v>5206</v>
      </c>
      <c r="D549" s="214" t="s">
        <v>5207</v>
      </c>
      <c r="E549" s="214" t="s">
        <v>4553</v>
      </c>
      <c r="F549" s="216">
        <v>40120</v>
      </c>
      <c r="G549" s="214" t="s">
        <v>5605</v>
      </c>
      <c r="H549" s="214" t="s">
        <v>3008</v>
      </c>
      <c r="I549" s="214" t="s">
        <v>3763</v>
      </c>
      <c r="J549" s="214" t="s">
        <v>3009</v>
      </c>
      <c r="K549" s="214" t="s">
        <v>3010</v>
      </c>
      <c r="L549" s="216">
        <v>40120</v>
      </c>
      <c r="M549" s="217">
        <v>921.67</v>
      </c>
      <c r="N549" s="217">
        <v>1152.0899999999999</v>
      </c>
    </row>
    <row r="550" spans="1:14" ht="13.5" thickBot="1">
      <c r="A550" s="214" t="s">
        <v>5583</v>
      </c>
      <c r="B550" s="214" t="s">
        <v>5584</v>
      </c>
      <c r="C550" s="214" t="s">
        <v>5206</v>
      </c>
      <c r="D550" s="214" t="s">
        <v>5207</v>
      </c>
      <c r="E550" s="214" t="s">
        <v>4553</v>
      </c>
      <c r="F550" s="216">
        <v>40151</v>
      </c>
      <c r="G550" s="214" t="s">
        <v>5605</v>
      </c>
      <c r="H550" s="214" t="s">
        <v>3011</v>
      </c>
      <c r="I550" s="214" t="s">
        <v>3749</v>
      </c>
      <c r="J550" s="214" t="s">
        <v>3012</v>
      </c>
      <c r="K550" s="214" t="s">
        <v>3013</v>
      </c>
      <c r="L550" s="216">
        <v>40151</v>
      </c>
      <c r="M550" s="217">
        <v>1137.3</v>
      </c>
      <c r="N550" s="217">
        <v>1421.63</v>
      </c>
    </row>
    <row r="551" spans="1:14" ht="13.5" thickBot="1">
      <c r="A551" s="214" t="s">
        <v>5583</v>
      </c>
      <c r="B551" s="214" t="s">
        <v>5584</v>
      </c>
      <c r="C551" s="214" t="s">
        <v>5206</v>
      </c>
      <c r="D551" s="214" t="s">
        <v>5207</v>
      </c>
      <c r="E551" s="214" t="s">
        <v>4553</v>
      </c>
      <c r="F551" s="216">
        <v>40189</v>
      </c>
      <c r="G551" s="214" t="s">
        <v>5605</v>
      </c>
      <c r="H551" s="214" t="s">
        <v>3014</v>
      </c>
      <c r="I551" s="214" t="s">
        <v>3749</v>
      </c>
      <c r="J551" s="214" t="s">
        <v>3015</v>
      </c>
      <c r="K551" s="214" t="s">
        <v>3016</v>
      </c>
      <c r="L551" s="216">
        <v>40168</v>
      </c>
      <c r="M551" s="217">
        <v>1343.83</v>
      </c>
      <c r="N551" s="217">
        <v>1679.79</v>
      </c>
    </row>
    <row r="552" spans="1:14" ht="13.5" thickBot="1">
      <c r="A552" s="214" t="s">
        <v>5583</v>
      </c>
      <c r="B552" s="214" t="s">
        <v>5584</v>
      </c>
      <c r="C552" s="214" t="s">
        <v>3185</v>
      </c>
      <c r="D552" s="214" t="s">
        <v>3186</v>
      </c>
      <c r="E552" s="214" t="s">
        <v>4553</v>
      </c>
      <c r="F552" s="216">
        <v>39839</v>
      </c>
      <c r="G552" s="214" t="s">
        <v>5605</v>
      </c>
      <c r="H552" s="214" t="s">
        <v>3017</v>
      </c>
      <c r="I552" s="214" t="s">
        <v>3018</v>
      </c>
      <c r="J552" s="214" t="s">
        <v>3019</v>
      </c>
      <c r="K552" s="214" t="s">
        <v>3020</v>
      </c>
      <c r="L552" s="216">
        <v>39839</v>
      </c>
      <c r="M552" s="217">
        <v>1066.5899999999999</v>
      </c>
      <c r="N552" s="217">
        <v>1333.24</v>
      </c>
    </row>
    <row r="553" spans="1:14" ht="13.5" thickBot="1">
      <c r="A553" s="214" t="s">
        <v>5583</v>
      </c>
      <c r="B553" s="214" t="s">
        <v>5584</v>
      </c>
      <c r="C553" s="214" t="s">
        <v>3185</v>
      </c>
      <c r="D553" s="214" t="s">
        <v>3186</v>
      </c>
      <c r="E553" s="214" t="s">
        <v>4553</v>
      </c>
      <c r="F553" s="216">
        <v>39839</v>
      </c>
      <c r="G553" s="214" t="s">
        <v>5605</v>
      </c>
      <c r="H553" s="214" t="s">
        <v>3021</v>
      </c>
      <c r="I553" s="214" t="s">
        <v>3022</v>
      </c>
      <c r="J553" s="214" t="s">
        <v>3023</v>
      </c>
      <c r="K553" s="214" t="s">
        <v>3020</v>
      </c>
      <c r="L553" s="216">
        <v>39839</v>
      </c>
      <c r="M553" s="217">
        <v>1266.18</v>
      </c>
      <c r="N553" s="217">
        <v>1582.73</v>
      </c>
    </row>
    <row r="554" spans="1:14" ht="13.5" thickBot="1">
      <c r="A554" s="214" t="s">
        <v>5583</v>
      </c>
      <c r="B554" s="214" t="s">
        <v>5584</v>
      </c>
      <c r="C554" s="214" t="s">
        <v>3185</v>
      </c>
      <c r="D554" s="214" t="s">
        <v>3186</v>
      </c>
      <c r="E554" s="214" t="s">
        <v>4553</v>
      </c>
      <c r="F554" s="216">
        <v>39839</v>
      </c>
      <c r="G554" s="214" t="s">
        <v>5605</v>
      </c>
      <c r="H554" s="214" t="s">
        <v>3024</v>
      </c>
      <c r="I554" s="214" t="s">
        <v>3025</v>
      </c>
      <c r="J554" s="214" t="s">
        <v>3026</v>
      </c>
      <c r="K554" s="214" t="s">
        <v>3020</v>
      </c>
      <c r="L554" s="216">
        <v>39839</v>
      </c>
      <c r="M554" s="217">
        <v>259.57</v>
      </c>
      <c r="N554" s="217">
        <v>324.45999999999998</v>
      </c>
    </row>
    <row r="555" spans="1:14" ht="13.5" thickBot="1">
      <c r="A555" s="214" t="s">
        <v>5583</v>
      </c>
      <c r="B555" s="214" t="s">
        <v>5584</v>
      </c>
      <c r="C555" s="214" t="s">
        <v>3185</v>
      </c>
      <c r="D555" s="214" t="s">
        <v>3186</v>
      </c>
      <c r="E555" s="214" t="s">
        <v>4553</v>
      </c>
      <c r="F555" s="216">
        <v>39839</v>
      </c>
      <c r="G555" s="214" t="s">
        <v>5605</v>
      </c>
      <c r="H555" s="214" t="s">
        <v>3027</v>
      </c>
      <c r="I555" s="214" t="s">
        <v>3028</v>
      </c>
      <c r="J555" s="214" t="s">
        <v>3029</v>
      </c>
      <c r="K555" s="214" t="s">
        <v>3020</v>
      </c>
      <c r="L555" s="216">
        <v>39839</v>
      </c>
      <c r="M555" s="217">
        <v>100.96</v>
      </c>
      <c r="N555" s="217">
        <v>126.2</v>
      </c>
    </row>
    <row r="556" spans="1:14" ht="13.5" thickBot="1">
      <c r="A556" s="214" t="s">
        <v>5583</v>
      </c>
      <c r="B556" s="214" t="s">
        <v>5584</v>
      </c>
      <c r="C556" s="214" t="s">
        <v>3185</v>
      </c>
      <c r="D556" s="214" t="s">
        <v>3186</v>
      </c>
      <c r="E556" s="214" t="s">
        <v>4553</v>
      </c>
      <c r="F556" s="216">
        <v>39868</v>
      </c>
      <c r="G556" s="214" t="s">
        <v>5605</v>
      </c>
      <c r="H556" s="214" t="s">
        <v>3030</v>
      </c>
      <c r="I556" s="214" t="s">
        <v>3304</v>
      </c>
      <c r="J556" s="214" t="s">
        <v>3031</v>
      </c>
      <c r="K556" s="214" t="s">
        <v>3032</v>
      </c>
      <c r="L556" s="216">
        <v>39868</v>
      </c>
      <c r="M556" s="217">
        <v>1008.95</v>
      </c>
      <c r="N556" s="217">
        <v>1261.19</v>
      </c>
    </row>
    <row r="557" spans="1:14" ht="13.5" thickBot="1">
      <c r="A557" s="214" t="s">
        <v>5583</v>
      </c>
      <c r="B557" s="214" t="s">
        <v>5584</v>
      </c>
      <c r="C557" s="214" t="s">
        <v>3185</v>
      </c>
      <c r="D557" s="214" t="s">
        <v>3186</v>
      </c>
      <c r="E557" s="214" t="s">
        <v>4553</v>
      </c>
      <c r="F557" s="216">
        <v>39868</v>
      </c>
      <c r="G557" s="214" t="s">
        <v>5605</v>
      </c>
      <c r="H557" s="214" t="s">
        <v>3033</v>
      </c>
      <c r="I557" s="214" t="s">
        <v>3375</v>
      </c>
      <c r="J557" s="214" t="s">
        <v>3034</v>
      </c>
      <c r="K557" s="214" t="s">
        <v>3032</v>
      </c>
      <c r="L557" s="216">
        <v>39868</v>
      </c>
      <c r="M557" s="217">
        <v>1698.57</v>
      </c>
      <c r="N557" s="217">
        <v>2123.21</v>
      </c>
    </row>
    <row r="558" spans="1:14" ht="13.5" thickBot="1">
      <c r="A558" s="214" t="s">
        <v>5583</v>
      </c>
      <c r="B558" s="214" t="s">
        <v>5584</v>
      </c>
      <c r="C558" s="214" t="s">
        <v>3185</v>
      </c>
      <c r="D558" s="214" t="s">
        <v>3186</v>
      </c>
      <c r="E558" s="214" t="s">
        <v>4553</v>
      </c>
      <c r="F558" s="216">
        <v>39868</v>
      </c>
      <c r="G558" s="214" t="s">
        <v>5605</v>
      </c>
      <c r="H558" s="214" t="s">
        <v>3035</v>
      </c>
      <c r="I558" s="214" t="s">
        <v>3036</v>
      </c>
      <c r="J558" s="214" t="s">
        <v>3037</v>
      </c>
      <c r="K558" s="214" t="s">
        <v>3032</v>
      </c>
      <c r="L558" s="216">
        <v>39868</v>
      </c>
      <c r="M558" s="217">
        <v>260.74</v>
      </c>
      <c r="N558" s="217">
        <v>325.93</v>
      </c>
    </row>
    <row r="559" spans="1:14" ht="13.5" thickBot="1">
      <c r="A559" s="214" t="s">
        <v>5583</v>
      </c>
      <c r="B559" s="214" t="s">
        <v>5584</v>
      </c>
      <c r="C559" s="214" t="s">
        <v>3185</v>
      </c>
      <c r="D559" s="214" t="s">
        <v>3186</v>
      </c>
      <c r="E559" s="214" t="s">
        <v>4553</v>
      </c>
      <c r="F559" s="216">
        <v>39896</v>
      </c>
      <c r="G559" s="214" t="s">
        <v>5605</v>
      </c>
      <c r="H559" s="214" t="s">
        <v>3038</v>
      </c>
      <c r="I559" s="214" t="s">
        <v>3304</v>
      </c>
      <c r="J559" s="214" t="s">
        <v>3039</v>
      </c>
      <c r="K559" s="214" t="s">
        <v>3040</v>
      </c>
      <c r="L559" s="216">
        <v>39896</v>
      </c>
      <c r="M559" s="217">
        <v>645.87</v>
      </c>
      <c r="N559" s="217">
        <v>807.34</v>
      </c>
    </row>
    <row r="560" spans="1:14" ht="13.5" thickBot="1">
      <c r="A560" s="214" t="s">
        <v>5583</v>
      </c>
      <c r="B560" s="214" t="s">
        <v>5584</v>
      </c>
      <c r="C560" s="214" t="s">
        <v>3185</v>
      </c>
      <c r="D560" s="214" t="s">
        <v>3186</v>
      </c>
      <c r="E560" s="214" t="s">
        <v>4553</v>
      </c>
      <c r="F560" s="216">
        <v>39896</v>
      </c>
      <c r="G560" s="214" t="s">
        <v>5605</v>
      </c>
      <c r="H560" s="214" t="s">
        <v>3041</v>
      </c>
      <c r="I560" s="214" t="s">
        <v>3036</v>
      </c>
      <c r="J560" s="214" t="s">
        <v>3042</v>
      </c>
      <c r="K560" s="214" t="s">
        <v>3040</v>
      </c>
      <c r="L560" s="216">
        <v>39896</v>
      </c>
      <c r="M560" s="217">
        <v>1451.81</v>
      </c>
      <c r="N560" s="217">
        <v>1814.76</v>
      </c>
    </row>
    <row r="561" spans="1:14" ht="13.5" thickBot="1">
      <c r="A561" s="214" t="s">
        <v>5583</v>
      </c>
      <c r="B561" s="214" t="s">
        <v>5584</v>
      </c>
      <c r="C561" s="214" t="s">
        <v>3185</v>
      </c>
      <c r="D561" s="214" t="s">
        <v>3186</v>
      </c>
      <c r="E561" s="214" t="s">
        <v>4553</v>
      </c>
      <c r="F561" s="216">
        <v>39896</v>
      </c>
      <c r="G561" s="214" t="s">
        <v>5605</v>
      </c>
      <c r="H561" s="214" t="s">
        <v>3043</v>
      </c>
      <c r="I561" s="214" t="s">
        <v>3307</v>
      </c>
      <c r="J561" s="214" t="s">
        <v>3044</v>
      </c>
      <c r="K561" s="214" t="s">
        <v>3040</v>
      </c>
      <c r="L561" s="216">
        <v>39896</v>
      </c>
      <c r="M561" s="217">
        <v>688.13</v>
      </c>
      <c r="N561" s="217">
        <v>860.16</v>
      </c>
    </row>
    <row r="562" spans="1:14" ht="13.5" thickBot="1">
      <c r="A562" s="214" t="s">
        <v>5583</v>
      </c>
      <c r="B562" s="214" t="s">
        <v>5584</v>
      </c>
      <c r="C562" s="214" t="s">
        <v>3185</v>
      </c>
      <c r="D562" s="214" t="s">
        <v>3186</v>
      </c>
      <c r="E562" s="214" t="s">
        <v>4553</v>
      </c>
      <c r="F562" s="216">
        <v>39896</v>
      </c>
      <c r="G562" s="214" t="s">
        <v>5605</v>
      </c>
      <c r="H562" s="214" t="s">
        <v>3045</v>
      </c>
      <c r="I562" s="214" t="s">
        <v>3046</v>
      </c>
      <c r="J562" s="214" t="s">
        <v>3047</v>
      </c>
      <c r="K562" s="214" t="s">
        <v>3040</v>
      </c>
      <c r="L562" s="216">
        <v>39896</v>
      </c>
      <c r="M562" s="217">
        <v>1012.87</v>
      </c>
      <c r="N562" s="217">
        <v>1266.0899999999999</v>
      </c>
    </row>
    <row r="563" spans="1:14" ht="13.5" thickBot="1">
      <c r="A563" s="214" t="s">
        <v>5583</v>
      </c>
      <c r="B563" s="214" t="s">
        <v>5584</v>
      </c>
      <c r="C563" s="214" t="s">
        <v>3185</v>
      </c>
      <c r="D563" s="214" t="s">
        <v>3186</v>
      </c>
      <c r="E563" s="214" t="s">
        <v>4553</v>
      </c>
      <c r="F563" s="216">
        <v>39930</v>
      </c>
      <c r="G563" s="214" t="s">
        <v>5605</v>
      </c>
      <c r="H563" s="214" t="s">
        <v>3048</v>
      </c>
      <c r="I563" s="214" t="s">
        <v>3304</v>
      </c>
      <c r="J563" s="214" t="s">
        <v>3049</v>
      </c>
      <c r="K563" s="214" t="s">
        <v>3050</v>
      </c>
      <c r="L563" s="216">
        <v>39926</v>
      </c>
      <c r="M563" s="217">
        <v>793.6</v>
      </c>
      <c r="N563" s="217">
        <v>992</v>
      </c>
    </row>
    <row r="564" spans="1:14" ht="13.5" thickBot="1">
      <c r="A564" s="214" t="s">
        <v>5583</v>
      </c>
      <c r="B564" s="214" t="s">
        <v>5584</v>
      </c>
      <c r="C564" s="214" t="s">
        <v>3185</v>
      </c>
      <c r="D564" s="214" t="s">
        <v>3186</v>
      </c>
      <c r="E564" s="214" t="s">
        <v>4553</v>
      </c>
      <c r="F564" s="216">
        <v>39930</v>
      </c>
      <c r="G564" s="214" t="s">
        <v>5605</v>
      </c>
      <c r="H564" s="214" t="s">
        <v>3051</v>
      </c>
      <c r="I564" s="214" t="s">
        <v>3375</v>
      </c>
      <c r="J564" s="214" t="s">
        <v>3052</v>
      </c>
      <c r="K564" s="214" t="s">
        <v>3050</v>
      </c>
      <c r="L564" s="216">
        <v>39926</v>
      </c>
      <c r="M564" s="217">
        <v>1275.6400000000001</v>
      </c>
      <c r="N564" s="217">
        <v>1594.55</v>
      </c>
    </row>
    <row r="565" spans="1:14" ht="13.5" thickBot="1">
      <c r="A565" s="214" t="s">
        <v>5583</v>
      </c>
      <c r="B565" s="214" t="s">
        <v>5584</v>
      </c>
      <c r="C565" s="214" t="s">
        <v>3185</v>
      </c>
      <c r="D565" s="214" t="s">
        <v>3186</v>
      </c>
      <c r="E565" s="214" t="s">
        <v>4553</v>
      </c>
      <c r="F565" s="216">
        <v>39930</v>
      </c>
      <c r="G565" s="214" t="s">
        <v>5605</v>
      </c>
      <c r="H565" s="214" t="s">
        <v>3053</v>
      </c>
      <c r="I565" s="214" t="s">
        <v>3036</v>
      </c>
      <c r="J565" s="214" t="s">
        <v>3054</v>
      </c>
      <c r="K565" s="214" t="s">
        <v>3050</v>
      </c>
      <c r="L565" s="216">
        <v>39926</v>
      </c>
      <c r="M565" s="217">
        <v>309.64999999999998</v>
      </c>
      <c r="N565" s="217">
        <v>387.06</v>
      </c>
    </row>
    <row r="566" spans="1:14" ht="13.5" thickBot="1">
      <c r="A566" s="214" t="s">
        <v>5583</v>
      </c>
      <c r="B566" s="214" t="s">
        <v>5584</v>
      </c>
      <c r="C566" s="214" t="s">
        <v>3185</v>
      </c>
      <c r="D566" s="214" t="s">
        <v>3186</v>
      </c>
      <c r="E566" s="214" t="s">
        <v>4553</v>
      </c>
      <c r="F566" s="216">
        <v>39930</v>
      </c>
      <c r="G566" s="214" t="s">
        <v>5605</v>
      </c>
      <c r="H566" s="214" t="s">
        <v>3055</v>
      </c>
      <c r="I566" s="214" t="s">
        <v>3056</v>
      </c>
      <c r="J566" s="214" t="s">
        <v>3057</v>
      </c>
      <c r="K566" s="214" t="s">
        <v>3050</v>
      </c>
      <c r="L566" s="216">
        <v>39926</v>
      </c>
      <c r="M566" s="217">
        <v>724.4</v>
      </c>
      <c r="N566" s="217">
        <v>905.5</v>
      </c>
    </row>
    <row r="567" spans="1:14" ht="13.5" thickBot="1">
      <c r="A567" s="214" t="s">
        <v>5583</v>
      </c>
      <c r="B567" s="214" t="s">
        <v>5584</v>
      </c>
      <c r="C567" s="214" t="s">
        <v>3185</v>
      </c>
      <c r="D567" s="214" t="s">
        <v>3186</v>
      </c>
      <c r="E567" s="214" t="s">
        <v>4553</v>
      </c>
      <c r="F567" s="216">
        <v>39953</v>
      </c>
      <c r="G567" s="214" t="s">
        <v>5605</v>
      </c>
      <c r="H567" s="214" t="s">
        <v>3058</v>
      </c>
      <c r="I567" s="214" t="s">
        <v>3304</v>
      </c>
      <c r="J567" s="214" t="s">
        <v>3059</v>
      </c>
      <c r="K567" s="214" t="s">
        <v>3060</v>
      </c>
      <c r="L567" s="216">
        <v>39953</v>
      </c>
      <c r="M567" s="217">
        <v>747.3</v>
      </c>
      <c r="N567" s="217">
        <v>934.13</v>
      </c>
    </row>
    <row r="568" spans="1:14" ht="13.5" thickBot="1">
      <c r="A568" s="214" t="s">
        <v>5583</v>
      </c>
      <c r="B568" s="214" t="s">
        <v>5584</v>
      </c>
      <c r="C568" s="214" t="s">
        <v>3185</v>
      </c>
      <c r="D568" s="214" t="s">
        <v>3186</v>
      </c>
      <c r="E568" s="214" t="s">
        <v>4553</v>
      </c>
      <c r="F568" s="216">
        <v>39953</v>
      </c>
      <c r="G568" s="214" t="s">
        <v>5605</v>
      </c>
      <c r="H568" s="214" t="s">
        <v>3061</v>
      </c>
      <c r="I568" s="214" t="s">
        <v>3297</v>
      </c>
      <c r="J568" s="214" t="s">
        <v>3062</v>
      </c>
      <c r="K568" s="214" t="s">
        <v>3060</v>
      </c>
      <c r="L568" s="216">
        <v>39953</v>
      </c>
      <c r="M568" s="217">
        <v>1263.29</v>
      </c>
      <c r="N568" s="217">
        <v>1579.11</v>
      </c>
    </row>
    <row r="569" spans="1:14" ht="13.5" thickBot="1">
      <c r="A569" s="214" t="s">
        <v>5583</v>
      </c>
      <c r="B569" s="214" t="s">
        <v>5584</v>
      </c>
      <c r="C569" s="214" t="s">
        <v>3185</v>
      </c>
      <c r="D569" s="214" t="s">
        <v>3186</v>
      </c>
      <c r="E569" s="214" t="s">
        <v>4553</v>
      </c>
      <c r="F569" s="216">
        <v>39953</v>
      </c>
      <c r="G569" s="214" t="s">
        <v>5605</v>
      </c>
      <c r="H569" s="214" t="s">
        <v>3063</v>
      </c>
      <c r="I569" s="214" t="s">
        <v>3064</v>
      </c>
      <c r="J569" s="214" t="s">
        <v>3065</v>
      </c>
      <c r="K569" s="214" t="s">
        <v>3060</v>
      </c>
      <c r="L569" s="216">
        <v>39953</v>
      </c>
      <c r="M569" s="217">
        <v>1148.46</v>
      </c>
      <c r="N569" s="217">
        <v>1435.58</v>
      </c>
    </row>
    <row r="570" spans="1:14" ht="13.5" thickBot="1">
      <c r="A570" s="214" t="s">
        <v>5583</v>
      </c>
      <c r="B570" s="214" t="s">
        <v>5584</v>
      </c>
      <c r="C570" s="214" t="s">
        <v>3185</v>
      </c>
      <c r="D570" s="214" t="s">
        <v>3186</v>
      </c>
      <c r="E570" s="214" t="s">
        <v>4553</v>
      </c>
      <c r="F570" s="216">
        <v>39993</v>
      </c>
      <c r="G570" s="214" t="s">
        <v>5605</v>
      </c>
      <c r="H570" s="214" t="s">
        <v>3066</v>
      </c>
      <c r="I570" s="214" t="s">
        <v>3067</v>
      </c>
      <c r="J570" s="214" t="s">
        <v>3068</v>
      </c>
      <c r="K570" s="214" t="s">
        <v>3069</v>
      </c>
      <c r="L570" s="216">
        <v>39993</v>
      </c>
      <c r="M570" s="217">
        <v>3683.54</v>
      </c>
      <c r="N570" s="217">
        <v>4604.43</v>
      </c>
    </row>
    <row r="571" spans="1:14" ht="13.5" thickBot="1">
      <c r="A571" s="214" t="s">
        <v>5583</v>
      </c>
      <c r="B571" s="214" t="s">
        <v>5584</v>
      </c>
      <c r="C571" s="214" t="s">
        <v>3185</v>
      </c>
      <c r="D571" s="214" t="s">
        <v>3186</v>
      </c>
      <c r="E571" s="214" t="s">
        <v>4553</v>
      </c>
      <c r="F571" s="216">
        <v>40043</v>
      </c>
      <c r="G571" s="214" t="s">
        <v>5605</v>
      </c>
      <c r="H571" s="214" t="s">
        <v>3070</v>
      </c>
      <c r="I571" s="214" t="s">
        <v>3071</v>
      </c>
      <c r="J571" s="214" t="s">
        <v>3072</v>
      </c>
      <c r="K571" s="214" t="s">
        <v>3073</v>
      </c>
      <c r="L571" s="216">
        <v>40043</v>
      </c>
      <c r="M571" s="217">
        <v>3620.46</v>
      </c>
      <c r="N571" s="217">
        <v>4525.58</v>
      </c>
    </row>
    <row r="572" spans="1:14" ht="23.25" thickBot="1">
      <c r="A572" s="214" t="s">
        <v>5583</v>
      </c>
      <c r="B572" s="214" t="s">
        <v>5584</v>
      </c>
      <c r="C572" s="214" t="s">
        <v>3185</v>
      </c>
      <c r="D572" s="214" t="s">
        <v>3186</v>
      </c>
      <c r="E572" s="214" t="s">
        <v>4553</v>
      </c>
      <c r="F572" s="216">
        <v>40056</v>
      </c>
      <c r="G572" s="214" t="s">
        <v>5605</v>
      </c>
      <c r="H572" s="214" t="s">
        <v>3074</v>
      </c>
      <c r="I572" s="214" t="s">
        <v>3075</v>
      </c>
      <c r="J572" s="214" t="s">
        <v>3076</v>
      </c>
      <c r="K572" s="214" t="s">
        <v>3077</v>
      </c>
      <c r="L572" s="216">
        <v>40056</v>
      </c>
      <c r="M572" s="217">
        <v>428.74</v>
      </c>
      <c r="N572" s="217">
        <v>535.92999999999995</v>
      </c>
    </row>
    <row r="573" spans="1:14" ht="23.25" thickBot="1">
      <c r="A573" s="214" t="s">
        <v>5583</v>
      </c>
      <c r="B573" s="214" t="s">
        <v>5584</v>
      </c>
      <c r="C573" s="214" t="s">
        <v>3185</v>
      </c>
      <c r="D573" s="214" t="s">
        <v>3186</v>
      </c>
      <c r="E573" s="214" t="s">
        <v>4553</v>
      </c>
      <c r="F573" s="216">
        <v>40056</v>
      </c>
      <c r="G573" s="214" t="s">
        <v>5605</v>
      </c>
      <c r="H573" s="214" t="s">
        <v>3078</v>
      </c>
      <c r="I573" s="214" t="s">
        <v>3079</v>
      </c>
      <c r="J573" s="214" t="s">
        <v>3080</v>
      </c>
      <c r="K573" s="214" t="s">
        <v>3077</v>
      </c>
      <c r="L573" s="216">
        <v>40056</v>
      </c>
      <c r="M573" s="217">
        <v>395.96</v>
      </c>
      <c r="N573" s="217">
        <v>494.95</v>
      </c>
    </row>
    <row r="574" spans="1:14" ht="23.25" thickBot="1">
      <c r="A574" s="214" t="s">
        <v>5583</v>
      </c>
      <c r="B574" s="214" t="s">
        <v>5584</v>
      </c>
      <c r="C574" s="214" t="s">
        <v>3185</v>
      </c>
      <c r="D574" s="214" t="s">
        <v>3186</v>
      </c>
      <c r="E574" s="214" t="s">
        <v>4553</v>
      </c>
      <c r="F574" s="216">
        <v>40056</v>
      </c>
      <c r="G574" s="214" t="s">
        <v>5605</v>
      </c>
      <c r="H574" s="214" t="s">
        <v>3081</v>
      </c>
      <c r="I574" s="214" t="s">
        <v>3082</v>
      </c>
      <c r="J574" s="214" t="s">
        <v>3083</v>
      </c>
      <c r="K574" s="214" t="s">
        <v>3077</v>
      </c>
      <c r="L574" s="216">
        <v>40056</v>
      </c>
      <c r="M574" s="217">
        <v>376.56</v>
      </c>
      <c r="N574" s="217">
        <v>470.7</v>
      </c>
    </row>
    <row r="575" spans="1:14" ht="23.25" thickBot="1">
      <c r="A575" s="214" t="s">
        <v>5583</v>
      </c>
      <c r="B575" s="214" t="s">
        <v>5584</v>
      </c>
      <c r="C575" s="214" t="s">
        <v>3185</v>
      </c>
      <c r="D575" s="214" t="s">
        <v>3186</v>
      </c>
      <c r="E575" s="214" t="s">
        <v>4553</v>
      </c>
      <c r="F575" s="216">
        <v>40056</v>
      </c>
      <c r="G575" s="214" t="s">
        <v>5605</v>
      </c>
      <c r="H575" s="214" t="s">
        <v>3084</v>
      </c>
      <c r="I575" s="214" t="s">
        <v>3085</v>
      </c>
      <c r="J575" s="214" t="s">
        <v>3086</v>
      </c>
      <c r="K575" s="214" t="s">
        <v>3077</v>
      </c>
      <c r="L575" s="216">
        <v>40056</v>
      </c>
      <c r="M575" s="217">
        <v>441.38</v>
      </c>
      <c r="N575" s="217">
        <v>551.73</v>
      </c>
    </row>
    <row r="576" spans="1:14" ht="23.25" thickBot="1">
      <c r="A576" s="214" t="s">
        <v>5583</v>
      </c>
      <c r="B576" s="214" t="s">
        <v>5584</v>
      </c>
      <c r="C576" s="214" t="s">
        <v>3185</v>
      </c>
      <c r="D576" s="214" t="s">
        <v>3186</v>
      </c>
      <c r="E576" s="214" t="s">
        <v>4553</v>
      </c>
      <c r="F576" s="216">
        <v>40056</v>
      </c>
      <c r="G576" s="214" t="s">
        <v>5605</v>
      </c>
      <c r="H576" s="214" t="s">
        <v>3087</v>
      </c>
      <c r="I576" s="214" t="s">
        <v>3088</v>
      </c>
      <c r="J576" s="214" t="s">
        <v>3089</v>
      </c>
      <c r="K576" s="214" t="s">
        <v>3077</v>
      </c>
      <c r="L576" s="216">
        <v>40056</v>
      </c>
      <c r="M576" s="217">
        <v>470.36</v>
      </c>
      <c r="N576" s="217">
        <v>587.95000000000005</v>
      </c>
    </row>
    <row r="577" spans="1:14" ht="23.25" thickBot="1">
      <c r="A577" s="214" t="s">
        <v>5583</v>
      </c>
      <c r="B577" s="214" t="s">
        <v>5584</v>
      </c>
      <c r="C577" s="214" t="s">
        <v>3185</v>
      </c>
      <c r="D577" s="214" t="s">
        <v>3186</v>
      </c>
      <c r="E577" s="214" t="s">
        <v>4553</v>
      </c>
      <c r="F577" s="216">
        <v>40056</v>
      </c>
      <c r="G577" s="214" t="s">
        <v>5605</v>
      </c>
      <c r="H577" s="214" t="s">
        <v>3090</v>
      </c>
      <c r="I577" s="214" t="s">
        <v>3091</v>
      </c>
      <c r="J577" s="214" t="s">
        <v>3092</v>
      </c>
      <c r="K577" s="214" t="s">
        <v>3077</v>
      </c>
      <c r="L577" s="216">
        <v>40056</v>
      </c>
      <c r="M577" s="217">
        <v>472.38</v>
      </c>
      <c r="N577" s="217">
        <v>590.48</v>
      </c>
    </row>
    <row r="578" spans="1:14" ht="23.25" thickBot="1">
      <c r="A578" s="214" t="s">
        <v>5583</v>
      </c>
      <c r="B578" s="214" t="s">
        <v>5584</v>
      </c>
      <c r="C578" s="214" t="s">
        <v>3185</v>
      </c>
      <c r="D578" s="214" t="s">
        <v>3186</v>
      </c>
      <c r="E578" s="214" t="s">
        <v>4553</v>
      </c>
      <c r="F578" s="216">
        <v>40056</v>
      </c>
      <c r="G578" s="214" t="s">
        <v>5605</v>
      </c>
      <c r="H578" s="214" t="s">
        <v>3093</v>
      </c>
      <c r="I578" s="214" t="s">
        <v>3094</v>
      </c>
      <c r="J578" s="214" t="s">
        <v>3095</v>
      </c>
      <c r="K578" s="214" t="s">
        <v>3077</v>
      </c>
      <c r="L578" s="216">
        <v>40056</v>
      </c>
      <c r="M578" s="217">
        <v>297.74</v>
      </c>
      <c r="N578" s="217">
        <v>372.18</v>
      </c>
    </row>
    <row r="579" spans="1:14" ht="23.25" thickBot="1">
      <c r="A579" s="214" t="s">
        <v>5583</v>
      </c>
      <c r="B579" s="214" t="s">
        <v>5584</v>
      </c>
      <c r="C579" s="214" t="s">
        <v>3185</v>
      </c>
      <c r="D579" s="214" t="s">
        <v>3186</v>
      </c>
      <c r="E579" s="214" t="s">
        <v>4553</v>
      </c>
      <c r="F579" s="216">
        <v>40056</v>
      </c>
      <c r="G579" s="214" t="s">
        <v>5605</v>
      </c>
      <c r="H579" s="214" t="s">
        <v>3096</v>
      </c>
      <c r="I579" s="214" t="s">
        <v>3097</v>
      </c>
      <c r="J579" s="214" t="s">
        <v>3098</v>
      </c>
      <c r="K579" s="214" t="s">
        <v>3077</v>
      </c>
      <c r="L579" s="216">
        <v>40056</v>
      </c>
      <c r="M579" s="217">
        <v>404.48</v>
      </c>
      <c r="N579" s="217">
        <v>505.6</v>
      </c>
    </row>
    <row r="580" spans="1:14" ht="23.25" thickBot="1">
      <c r="A580" s="214" t="s">
        <v>5583</v>
      </c>
      <c r="B580" s="214" t="s">
        <v>5584</v>
      </c>
      <c r="C580" s="214" t="s">
        <v>3185</v>
      </c>
      <c r="D580" s="214" t="s">
        <v>3186</v>
      </c>
      <c r="E580" s="214" t="s">
        <v>4553</v>
      </c>
      <c r="F580" s="216">
        <v>40056</v>
      </c>
      <c r="G580" s="214" t="s">
        <v>5605</v>
      </c>
      <c r="H580" s="214" t="s">
        <v>3099</v>
      </c>
      <c r="I580" s="214" t="s">
        <v>3097</v>
      </c>
      <c r="J580" s="214" t="s">
        <v>3100</v>
      </c>
      <c r="K580" s="214" t="s">
        <v>3077</v>
      </c>
      <c r="L580" s="216">
        <v>40056</v>
      </c>
      <c r="M580" s="217">
        <v>320</v>
      </c>
      <c r="N580" s="217">
        <v>400</v>
      </c>
    </row>
    <row r="581" spans="1:14" ht="23.25" thickBot="1">
      <c r="A581" s="214" t="s">
        <v>5583</v>
      </c>
      <c r="B581" s="214" t="s">
        <v>5584</v>
      </c>
      <c r="C581" s="214" t="s">
        <v>3185</v>
      </c>
      <c r="D581" s="214" t="s">
        <v>3186</v>
      </c>
      <c r="E581" s="214" t="s">
        <v>4553</v>
      </c>
      <c r="F581" s="216">
        <v>40056</v>
      </c>
      <c r="G581" s="214" t="s">
        <v>5605</v>
      </c>
      <c r="H581" s="214" t="s">
        <v>3101</v>
      </c>
      <c r="I581" s="214" t="s">
        <v>3102</v>
      </c>
      <c r="J581" s="214" t="s">
        <v>3103</v>
      </c>
      <c r="K581" s="214" t="s">
        <v>3077</v>
      </c>
      <c r="L581" s="216">
        <v>40056</v>
      </c>
      <c r="M581" s="217">
        <v>347.27</v>
      </c>
      <c r="N581" s="217">
        <v>434.09</v>
      </c>
    </row>
    <row r="582" spans="1:14" ht="23.25" thickBot="1">
      <c r="A582" s="214" t="s">
        <v>5583</v>
      </c>
      <c r="B582" s="214" t="s">
        <v>5584</v>
      </c>
      <c r="C582" s="214" t="s">
        <v>3185</v>
      </c>
      <c r="D582" s="214" t="s">
        <v>3186</v>
      </c>
      <c r="E582" s="214" t="s">
        <v>4553</v>
      </c>
      <c r="F582" s="216">
        <v>40056</v>
      </c>
      <c r="G582" s="214" t="s">
        <v>5605</v>
      </c>
      <c r="H582" s="214" t="s">
        <v>3104</v>
      </c>
      <c r="I582" s="214" t="s">
        <v>3105</v>
      </c>
      <c r="J582" s="214" t="s">
        <v>3106</v>
      </c>
      <c r="K582" s="214" t="s">
        <v>3077</v>
      </c>
      <c r="L582" s="216">
        <v>40056</v>
      </c>
      <c r="M582" s="217">
        <v>383.36</v>
      </c>
      <c r="N582" s="217">
        <v>479.2</v>
      </c>
    </row>
    <row r="583" spans="1:14" ht="23.25" thickBot="1">
      <c r="A583" s="214" t="s">
        <v>5583</v>
      </c>
      <c r="B583" s="214" t="s">
        <v>5584</v>
      </c>
      <c r="C583" s="214" t="s">
        <v>3185</v>
      </c>
      <c r="D583" s="214" t="s">
        <v>3186</v>
      </c>
      <c r="E583" s="214" t="s">
        <v>4553</v>
      </c>
      <c r="F583" s="216">
        <v>40056</v>
      </c>
      <c r="G583" s="214" t="s">
        <v>5605</v>
      </c>
      <c r="H583" s="214" t="s">
        <v>3107</v>
      </c>
      <c r="I583" s="214" t="s">
        <v>3108</v>
      </c>
      <c r="J583" s="214" t="s">
        <v>3109</v>
      </c>
      <c r="K583" s="214" t="s">
        <v>3077</v>
      </c>
      <c r="L583" s="216">
        <v>40056</v>
      </c>
      <c r="M583" s="217">
        <v>354.22</v>
      </c>
      <c r="N583" s="217">
        <v>442.78</v>
      </c>
    </row>
    <row r="584" spans="1:14" ht="23.25" thickBot="1">
      <c r="A584" s="214" t="s">
        <v>5583</v>
      </c>
      <c r="B584" s="214" t="s">
        <v>5584</v>
      </c>
      <c r="C584" s="214" t="s">
        <v>3185</v>
      </c>
      <c r="D584" s="214" t="s">
        <v>3186</v>
      </c>
      <c r="E584" s="214" t="s">
        <v>4553</v>
      </c>
      <c r="F584" s="216">
        <v>40079</v>
      </c>
      <c r="G584" s="214" t="s">
        <v>5605</v>
      </c>
      <c r="H584" s="214" t="s">
        <v>3110</v>
      </c>
      <c r="I584" s="214" t="s">
        <v>3111</v>
      </c>
      <c r="J584" s="214" t="s">
        <v>3112</v>
      </c>
      <c r="K584" s="214" t="s">
        <v>3113</v>
      </c>
      <c r="L584" s="216">
        <v>40079</v>
      </c>
      <c r="M584" s="217">
        <v>3170.98</v>
      </c>
      <c r="N584" s="217">
        <v>3963.73</v>
      </c>
    </row>
    <row r="585" spans="1:14" ht="13.5" thickBot="1">
      <c r="A585" s="214" t="s">
        <v>5583</v>
      </c>
      <c r="B585" s="214" t="s">
        <v>5584</v>
      </c>
      <c r="C585" s="214" t="s">
        <v>3185</v>
      </c>
      <c r="D585" s="214" t="s">
        <v>3186</v>
      </c>
      <c r="E585" s="214" t="s">
        <v>4553</v>
      </c>
      <c r="F585" s="216">
        <v>40128</v>
      </c>
      <c r="G585" s="214" t="s">
        <v>5605</v>
      </c>
      <c r="H585" s="214" t="s">
        <v>3114</v>
      </c>
      <c r="I585" s="214" t="s">
        <v>2231</v>
      </c>
      <c r="J585" s="214" t="s">
        <v>3115</v>
      </c>
      <c r="K585" s="214" t="s">
        <v>3116</v>
      </c>
      <c r="L585" s="216">
        <v>40128</v>
      </c>
      <c r="M585" s="217">
        <v>451.78</v>
      </c>
      <c r="N585" s="217">
        <v>564.73</v>
      </c>
    </row>
    <row r="586" spans="1:14" ht="13.5" thickBot="1">
      <c r="A586" s="214" t="s">
        <v>5583</v>
      </c>
      <c r="B586" s="214" t="s">
        <v>5584</v>
      </c>
      <c r="C586" s="214" t="s">
        <v>3185</v>
      </c>
      <c r="D586" s="214" t="s">
        <v>3186</v>
      </c>
      <c r="E586" s="214" t="s">
        <v>4553</v>
      </c>
      <c r="F586" s="216">
        <v>40128</v>
      </c>
      <c r="G586" s="214" t="s">
        <v>5605</v>
      </c>
      <c r="H586" s="214" t="s">
        <v>3117</v>
      </c>
      <c r="I586" s="214" t="s">
        <v>2231</v>
      </c>
      <c r="J586" s="214" t="s">
        <v>3118</v>
      </c>
      <c r="K586" s="214" t="s">
        <v>3116</v>
      </c>
      <c r="L586" s="216">
        <v>40128</v>
      </c>
      <c r="M586" s="217">
        <v>443.3</v>
      </c>
      <c r="N586" s="217">
        <v>554.13</v>
      </c>
    </row>
    <row r="587" spans="1:14" ht="13.5" thickBot="1">
      <c r="A587" s="214" t="s">
        <v>5583</v>
      </c>
      <c r="B587" s="214" t="s">
        <v>5584</v>
      </c>
      <c r="C587" s="214" t="s">
        <v>3185</v>
      </c>
      <c r="D587" s="214" t="s">
        <v>3186</v>
      </c>
      <c r="E587" s="214" t="s">
        <v>4553</v>
      </c>
      <c r="F587" s="216">
        <v>40128</v>
      </c>
      <c r="G587" s="214" t="s">
        <v>5605</v>
      </c>
      <c r="H587" s="214" t="s">
        <v>3119</v>
      </c>
      <c r="I587" s="214" t="s">
        <v>2231</v>
      </c>
      <c r="J587" s="214" t="s">
        <v>3120</v>
      </c>
      <c r="K587" s="214" t="s">
        <v>3116</v>
      </c>
      <c r="L587" s="216">
        <v>40128</v>
      </c>
      <c r="M587" s="217">
        <v>456.94</v>
      </c>
      <c r="N587" s="217">
        <v>571.17999999999995</v>
      </c>
    </row>
    <row r="588" spans="1:14" ht="13.5" thickBot="1">
      <c r="A588" s="214" t="s">
        <v>5583</v>
      </c>
      <c r="B588" s="214" t="s">
        <v>5584</v>
      </c>
      <c r="C588" s="214" t="s">
        <v>3185</v>
      </c>
      <c r="D588" s="214" t="s">
        <v>3186</v>
      </c>
      <c r="E588" s="214" t="s">
        <v>4553</v>
      </c>
      <c r="F588" s="216">
        <v>40128</v>
      </c>
      <c r="G588" s="214" t="s">
        <v>5605</v>
      </c>
      <c r="H588" s="214" t="s">
        <v>3121</v>
      </c>
      <c r="I588" s="214" t="s">
        <v>2231</v>
      </c>
      <c r="J588" s="214" t="s">
        <v>3122</v>
      </c>
      <c r="K588" s="214" t="s">
        <v>3116</v>
      </c>
      <c r="L588" s="216">
        <v>40128</v>
      </c>
      <c r="M588" s="217">
        <v>456.32</v>
      </c>
      <c r="N588" s="217">
        <v>570.4</v>
      </c>
    </row>
    <row r="589" spans="1:14" ht="13.5" thickBot="1">
      <c r="A589" s="214" t="s">
        <v>5583</v>
      </c>
      <c r="B589" s="214" t="s">
        <v>5584</v>
      </c>
      <c r="C589" s="214" t="s">
        <v>3185</v>
      </c>
      <c r="D589" s="214" t="s">
        <v>3186</v>
      </c>
      <c r="E589" s="214" t="s">
        <v>4553</v>
      </c>
      <c r="F589" s="216">
        <v>40128</v>
      </c>
      <c r="G589" s="214" t="s">
        <v>5605</v>
      </c>
      <c r="H589" s="214" t="s">
        <v>3123</v>
      </c>
      <c r="I589" s="214" t="s">
        <v>2231</v>
      </c>
      <c r="J589" s="214" t="s">
        <v>3124</v>
      </c>
      <c r="K589" s="214" t="s">
        <v>3116</v>
      </c>
      <c r="L589" s="216">
        <v>40128</v>
      </c>
      <c r="M589" s="217">
        <v>450.49</v>
      </c>
      <c r="N589" s="217">
        <v>563.11</v>
      </c>
    </row>
    <row r="590" spans="1:14" ht="13.5" thickBot="1">
      <c r="A590" s="214" t="s">
        <v>5583</v>
      </c>
      <c r="B590" s="214" t="s">
        <v>5584</v>
      </c>
      <c r="C590" s="214" t="s">
        <v>3185</v>
      </c>
      <c r="D590" s="214" t="s">
        <v>3186</v>
      </c>
      <c r="E590" s="214" t="s">
        <v>4553</v>
      </c>
      <c r="F590" s="216">
        <v>40128</v>
      </c>
      <c r="G590" s="214" t="s">
        <v>5605</v>
      </c>
      <c r="H590" s="214" t="s">
        <v>3125</v>
      </c>
      <c r="I590" s="214" t="s">
        <v>2231</v>
      </c>
      <c r="J590" s="214" t="s">
        <v>3126</v>
      </c>
      <c r="K590" s="214" t="s">
        <v>3116</v>
      </c>
      <c r="L590" s="216">
        <v>40128</v>
      </c>
      <c r="M590" s="217">
        <v>412.81</v>
      </c>
      <c r="N590" s="217">
        <v>516.01</v>
      </c>
    </row>
    <row r="591" spans="1:14" ht="13.5" thickBot="1">
      <c r="A591" s="214" t="s">
        <v>5583</v>
      </c>
      <c r="B591" s="214" t="s">
        <v>5584</v>
      </c>
      <c r="C591" s="214" t="s">
        <v>3185</v>
      </c>
      <c r="D591" s="214" t="s">
        <v>3186</v>
      </c>
      <c r="E591" s="214" t="s">
        <v>4553</v>
      </c>
      <c r="F591" s="216">
        <v>40128</v>
      </c>
      <c r="G591" s="214" t="s">
        <v>5605</v>
      </c>
      <c r="H591" s="214" t="s">
        <v>3127</v>
      </c>
      <c r="I591" s="214" t="s">
        <v>3763</v>
      </c>
      <c r="J591" s="214" t="s">
        <v>3128</v>
      </c>
      <c r="K591" s="214" t="s">
        <v>3116</v>
      </c>
      <c r="L591" s="216">
        <v>40128</v>
      </c>
      <c r="M591" s="217">
        <v>40.69</v>
      </c>
      <c r="N591" s="217">
        <v>50.86</v>
      </c>
    </row>
    <row r="592" spans="1:14" ht="13.5" thickBot="1">
      <c r="A592" s="214" t="s">
        <v>5583</v>
      </c>
      <c r="B592" s="214" t="s">
        <v>5584</v>
      </c>
      <c r="C592" s="214" t="s">
        <v>3185</v>
      </c>
      <c r="D592" s="214" t="s">
        <v>3186</v>
      </c>
      <c r="E592" s="214" t="s">
        <v>4553</v>
      </c>
      <c r="F592" s="216">
        <v>40128</v>
      </c>
      <c r="G592" s="214" t="s">
        <v>5605</v>
      </c>
      <c r="H592" s="214" t="s">
        <v>3129</v>
      </c>
      <c r="I592" s="214" t="s">
        <v>2231</v>
      </c>
      <c r="J592" s="214" t="s">
        <v>3130</v>
      </c>
      <c r="K592" s="214" t="s">
        <v>3116</v>
      </c>
      <c r="L592" s="216">
        <v>40128</v>
      </c>
      <c r="M592" s="217">
        <v>460.26</v>
      </c>
      <c r="N592" s="217">
        <v>575.33000000000004</v>
      </c>
    </row>
    <row r="593" spans="1:14" ht="13.5" thickBot="1">
      <c r="A593" s="214" t="s">
        <v>5583</v>
      </c>
      <c r="B593" s="214" t="s">
        <v>5584</v>
      </c>
      <c r="C593" s="214" t="s">
        <v>3185</v>
      </c>
      <c r="D593" s="214" t="s">
        <v>3186</v>
      </c>
      <c r="E593" s="214" t="s">
        <v>4553</v>
      </c>
      <c r="F593" s="216">
        <v>40128</v>
      </c>
      <c r="G593" s="214" t="s">
        <v>5605</v>
      </c>
      <c r="H593" s="214" t="s">
        <v>3131</v>
      </c>
      <c r="I593" s="214" t="s">
        <v>2231</v>
      </c>
      <c r="J593" s="214" t="s">
        <v>3132</v>
      </c>
      <c r="K593" s="214" t="s">
        <v>3116</v>
      </c>
      <c r="L593" s="216">
        <v>40128</v>
      </c>
      <c r="M593" s="217">
        <v>342.93</v>
      </c>
      <c r="N593" s="217">
        <v>428.66</v>
      </c>
    </row>
    <row r="594" spans="1:14" ht="13.5" thickBot="1">
      <c r="A594" s="214" t="s">
        <v>5583</v>
      </c>
      <c r="B594" s="214" t="s">
        <v>5584</v>
      </c>
      <c r="C594" s="214" t="s">
        <v>3185</v>
      </c>
      <c r="D594" s="214" t="s">
        <v>3186</v>
      </c>
      <c r="E594" s="214" t="s">
        <v>4553</v>
      </c>
      <c r="F594" s="216">
        <v>40128</v>
      </c>
      <c r="G594" s="214" t="s">
        <v>5605</v>
      </c>
      <c r="H594" s="214" t="s">
        <v>3133</v>
      </c>
      <c r="I594" s="214" t="s">
        <v>2231</v>
      </c>
      <c r="J594" s="214" t="s">
        <v>3134</v>
      </c>
      <c r="K594" s="214" t="s">
        <v>3116</v>
      </c>
      <c r="L594" s="216">
        <v>40128</v>
      </c>
      <c r="M594" s="217">
        <v>348.68</v>
      </c>
      <c r="N594" s="217">
        <v>435.85</v>
      </c>
    </row>
    <row r="595" spans="1:14" ht="13.5" thickBot="1">
      <c r="A595" s="214" t="s">
        <v>5583</v>
      </c>
      <c r="B595" s="214" t="s">
        <v>5584</v>
      </c>
      <c r="C595" s="214" t="s">
        <v>3185</v>
      </c>
      <c r="D595" s="214" t="s">
        <v>3186</v>
      </c>
      <c r="E595" s="214" t="s">
        <v>4553</v>
      </c>
      <c r="F595" s="216">
        <v>40128</v>
      </c>
      <c r="G595" s="214" t="s">
        <v>5605</v>
      </c>
      <c r="H595" s="214" t="s">
        <v>3135</v>
      </c>
      <c r="I595" s="214" t="s">
        <v>2231</v>
      </c>
      <c r="J595" s="214" t="s">
        <v>3136</v>
      </c>
      <c r="K595" s="214" t="s">
        <v>3116</v>
      </c>
      <c r="L595" s="216">
        <v>40128</v>
      </c>
      <c r="M595" s="217">
        <v>362.14</v>
      </c>
      <c r="N595" s="217">
        <v>452.68</v>
      </c>
    </row>
    <row r="596" spans="1:14" ht="13.5" thickBot="1">
      <c r="A596" s="214" t="s">
        <v>5583</v>
      </c>
      <c r="B596" s="214" t="s">
        <v>5584</v>
      </c>
      <c r="C596" s="214" t="s">
        <v>3185</v>
      </c>
      <c r="D596" s="214" t="s">
        <v>3186</v>
      </c>
      <c r="E596" s="214" t="s">
        <v>4553</v>
      </c>
      <c r="F596" s="216">
        <v>40144</v>
      </c>
      <c r="G596" s="214" t="s">
        <v>5605</v>
      </c>
      <c r="H596" s="214" t="s">
        <v>3137</v>
      </c>
      <c r="I596" s="214" t="s">
        <v>2231</v>
      </c>
      <c r="J596" s="214" t="s">
        <v>3138</v>
      </c>
      <c r="K596" s="214" t="s">
        <v>3139</v>
      </c>
      <c r="L596" s="216">
        <v>40144</v>
      </c>
      <c r="M596" s="217">
        <v>443.27</v>
      </c>
      <c r="N596" s="217">
        <v>554.09</v>
      </c>
    </row>
    <row r="597" spans="1:14" ht="13.5" thickBot="1">
      <c r="A597" s="214" t="s">
        <v>5583</v>
      </c>
      <c r="B597" s="214" t="s">
        <v>5584</v>
      </c>
      <c r="C597" s="214" t="s">
        <v>3185</v>
      </c>
      <c r="D597" s="214" t="s">
        <v>3186</v>
      </c>
      <c r="E597" s="214" t="s">
        <v>4553</v>
      </c>
      <c r="F597" s="216">
        <v>40144</v>
      </c>
      <c r="G597" s="214" t="s">
        <v>5605</v>
      </c>
      <c r="H597" s="214" t="s">
        <v>3140</v>
      </c>
      <c r="I597" s="214" t="s">
        <v>2231</v>
      </c>
      <c r="J597" s="214" t="s">
        <v>3141</v>
      </c>
      <c r="K597" s="214" t="s">
        <v>3139</v>
      </c>
      <c r="L597" s="216">
        <v>40144</v>
      </c>
      <c r="M597" s="217">
        <v>337.12</v>
      </c>
      <c r="N597" s="217">
        <v>421.4</v>
      </c>
    </row>
    <row r="598" spans="1:14" ht="13.5" thickBot="1">
      <c r="A598" s="214" t="s">
        <v>5583</v>
      </c>
      <c r="B598" s="214" t="s">
        <v>5584</v>
      </c>
      <c r="C598" s="214" t="s">
        <v>3185</v>
      </c>
      <c r="D598" s="214" t="s">
        <v>3186</v>
      </c>
      <c r="E598" s="214" t="s">
        <v>4553</v>
      </c>
      <c r="F598" s="216">
        <v>40144</v>
      </c>
      <c r="G598" s="214" t="s">
        <v>5605</v>
      </c>
      <c r="H598" s="214" t="s">
        <v>3142</v>
      </c>
      <c r="I598" s="214" t="s">
        <v>2231</v>
      </c>
      <c r="J598" s="214" t="s">
        <v>3143</v>
      </c>
      <c r="K598" s="214" t="s">
        <v>3139</v>
      </c>
      <c r="L598" s="216">
        <v>40144</v>
      </c>
      <c r="M598" s="217">
        <v>467.74</v>
      </c>
      <c r="N598" s="217">
        <v>584.67999999999995</v>
      </c>
    </row>
    <row r="599" spans="1:14" ht="13.5" thickBot="1">
      <c r="A599" s="214" t="s">
        <v>5583</v>
      </c>
      <c r="B599" s="214" t="s">
        <v>5584</v>
      </c>
      <c r="C599" s="214" t="s">
        <v>3185</v>
      </c>
      <c r="D599" s="214" t="s">
        <v>3186</v>
      </c>
      <c r="E599" s="214" t="s">
        <v>4553</v>
      </c>
      <c r="F599" s="216">
        <v>40144</v>
      </c>
      <c r="G599" s="214" t="s">
        <v>5605</v>
      </c>
      <c r="H599" s="214" t="s">
        <v>3144</v>
      </c>
      <c r="I599" s="214" t="s">
        <v>2231</v>
      </c>
      <c r="J599" s="214" t="s">
        <v>3145</v>
      </c>
      <c r="K599" s="214" t="s">
        <v>3139</v>
      </c>
      <c r="L599" s="216">
        <v>40144</v>
      </c>
      <c r="M599" s="217">
        <v>474.37</v>
      </c>
      <c r="N599" s="217">
        <v>592.96</v>
      </c>
    </row>
    <row r="600" spans="1:14" ht="13.5" thickBot="1">
      <c r="A600" s="214" t="s">
        <v>5583</v>
      </c>
      <c r="B600" s="214" t="s">
        <v>5584</v>
      </c>
      <c r="C600" s="214" t="s">
        <v>3185</v>
      </c>
      <c r="D600" s="214" t="s">
        <v>3186</v>
      </c>
      <c r="E600" s="214" t="s">
        <v>4553</v>
      </c>
      <c r="F600" s="216">
        <v>40144</v>
      </c>
      <c r="G600" s="214" t="s">
        <v>5605</v>
      </c>
      <c r="H600" s="214" t="s">
        <v>3146</v>
      </c>
      <c r="I600" s="214" t="s">
        <v>2231</v>
      </c>
      <c r="J600" s="214" t="s">
        <v>3147</v>
      </c>
      <c r="K600" s="214" t="s">
        <v>3139</v>
      </c>
      <c r="L600" s="216">
        <v>40144</v>
      </c>
      <c r="M600" s="217">
        <v>423.76</v>
      </c>
      <c r="N600" s="217">
        <v>529.70000000000005</v>
      </c>
    </row>
    <row r="601" spans="1:14" ht="13.5" thickBot="1">
      <c r="A601" s="214" t="s">
        <v>5583</v>
      </c>
      <c r="B601" s="214" t="s">
        <v>5584</v>
      </c>
      <c r="C601" s="214" t="s">
        <v>3185</v>
      </c>
      <c r="D601" s="214" t="s">
        <v>3186</v>
      </c>
      <c r="E601" s="214" t="s">
        <v>4553</v>
      </c>
      <c r="F601" s="216">
        <v>40144</v>
      </c>
      <c r="G601" s="214" t="s">
        <v>5605</v>
      </c>
      <c r="H601" s="214" t="s">
        <v>3148</v>
      </c>
      <c r="I601" s="214" t="s">
        <v>2231</v>
      </c>
      <c r="J601" s="214" t="s">
        <v>3149</v>
      </c>
      <c r="K601" s="214" t="s">
        <v>3139</v>
      </c>
      <c r="L601" s="216">
        <v>40144</v>
      </c>
      <c r="M601" s="217">
        <v>284.08999999999997</v>
      </c>
      <c r="N601" s="217">
        <v>355.11</v>
      </c>
    </row>
    <row r="602" spans="1:14" ht="13.5" thickBot="1">
      <c r="A602" s="214" t="s">
        <v>5583</v>
      </c>
      <c r="B602" s="214" t="s">
        <v>5584</v>
      </c>
      <c r="C602" s="214" t="s">
        <v>3185</v>
      </c>
      <c r="D602" s="214" t="s">
        <v>3186</v>
      </c>
      <c r="E602" s="214" t="s">
        <v>4553</v>
      </c>
      <c r="F602" s="216">
        <v>40144</v>
      </c>
      <c r="G602" s="214" t="s">
        <v>5605</v>
      </c>
      <c r="H602" s="214" t="s">
        <v>3150</v>
      </c>
      <c r="I602" s="214" t="s">
        <v>2231</v>
      </c>
      <c r="J602" s="214" t="s">
        <v>3151</v>
      </c>
      <c r="K602" s="214" t="s">
        <v>3139</v>
      </c>
      <c r="L602" s="216">
        <v>40144</v>
      </c>
      <c r="M602" s="217">
        <v>395.7</v>
      </c>
      <c r="N602" s="217">
        <v>494.63</v>
      </c>
    </row>
    <row r="603" spans="1:14" ht="13.5" thickBot="1">
      <c r="A603" s="214" t="s">
        <v>5583</v>
      </c>
      <c r="B603" s="214" t="s">
        <v>5584</v>
      </c>
      <c r="C603" s="214" t="s">
        <v>3185</v>
      </c>
      <c r="D603" s="214" t="s">
        <v>3186</v>
      </c>
      <c r="E603" s="214" t="s">
        <v>4553</v>
      </c>
      <c r="F603" s="216">
        <v>40144</v>
      </c>
      <c r="G603" s="214" t="s">
        <v>5605</v>
      </c>
      <c r="H603" s="214" t="s">
        <v>3152</v>
      </c>
      <c r="I603" s="214" t="s">
        <v>2231</v>
      </c>
      <c r="J603" s="214" t="s">
        <v>3153</v>
      </c>
      <c r="K603" s="214" t="s">
        <v>3139</v>
      </c>
      <c r="L603" s="216">
        <v>40144</v>
      </c>
      <c r="M603" s="217">
        <v>422.9</v>
      </c>
      <c r="N603" s="217">
        <v>528.63</v>
      </c>
    </row>
    <row r="604" spans="1:14" ht="13.5" thickBot="1">
      <c r="A604" s="214" t="s">
        <v>5583</v>
      </c>
      <c r="B604" s="214" t="s">
        <v>5584</v>
      </c>
      <c r="C604" s="214" t="s">
        <v>3185</v>
      </c>
      <c r="D604" s="214" t="s">
        <v>3186</v>
      </c>
      <c r="E604" s="214" t="s">
        <v>4553</v>
      </c>
      <c r="F604" s="216">
        <v>40144</v>
      </c>
      <c r="G604" s="214" t="s">
        <v>5605</v>
      </c>
      <c r="H604" s="214" t="s">
        <v>3154</v>
      </c>
      <c r="I604" s="214" t="s">
        <v>3155</v>
      </c>
      <c r="J604" s="214" t="s">
        <v>3156</v>
      </c>
      <c r="K604" s="214" t="s">
        <v>3139</v>
      </c>
      <c r="L604" s="216">
        <v>40144</v>
      </c>
      <c r="M604" s="217">
        <v>320</v>
      </c>
      <c r="N604" s="217">
        <v>400</v>
      </c>
    </row>
    <row r="605" spans="1:14" ht="13.5" thickBot="1">
      <c r="A605" s="214" t="s">
        <v>5583</v>
      </c>
      <c r="B605" s="214" t="s">
        <v>5584</v>
      </c>
      <c r="C605" s="214" t="s">
        <v>3185</v>
      </c>
      <c r="D605" s="214" t="s">
        <v>3186</v>
      </c>
      <c r="E605" s="214" t="s">
        <v>4553</v>
      </c>
      <c r="F605" s="216">
        <v>40144</v>
      </c>
      <c r="G605" s="214" t="s">
        <v>5605</v>
      </c>
      <c r="H605" s="214" t="s">
        <v>3157</v>
      </c>
      <c r="I605" s="214" t="s">
        <v>2231</v>
      </c>
      <c r="J605" s="214" t="s">
        <v>3158</v>
      </c>
      <c r="K605" s="214" t="s">
        <v>3139</v>
      </c>
      <c r="L605" s="216">
        <v>40144</v>
      </c>
      <c r="M605" s="217">
        <v>381.56</v>
      </c>
      <c r="N605" s="217">
        <v>476.95</v>
      </c>
    </row>
    <row r="606" spans="1:14" ht="13.5" thickBot="1">
      <c r="A606" s="214" t="s">
        <v>5583</v>
      </c>
      <c r="B606" s="214" t="s">
        <v>5584</v>
      </c>
      <c r="C606" s="214" t="s">
        <v>3185</v>
      </c>
      <c r="D606" s="214" t="s">
        <v>3186</v>
      </c>
      <c r="E606" s="214" t="s">
        <v>4553</v>
      </c>
      <c r="F606" s="216">
        <v>40168</v>
      </c>
      <c r="G606" s="214" t="s">
        <v>5605</v>
      </c>
      <c r="H606" s="214" t="s">
        <v>3159</v>
      </c>
      <c r="I606" s="214" t="s">
        <v>2231</v>
      </c>
      <c r="J606" s="214" t="s">
        <v>3160</v>
      </c>
      <c r="K606" s="214" t="s">
        <v>3161</v>
      </c>
      <c r="L606" s="216">
        <v>40168</v>
      </c>
      <c r="M606" s="217">
        <v>4434.8500000000004</v>
      </c>
      <c r="N606" s="217">
        <v>5543.56</v>
      </c>
    </row>
    <row r="607" spans="1:14" ht="13.5" thickBot="1">
      <c r="A607" s="214"/>
      <c r="B607" s="214"/>
      <c r="C607" s="214"/>
      <c r="D607" s="214"/>
      <c r="E607" s="214"/>
      <c r="F607" s="216"/>
      <c r="G607" s="214"/>
      <c r="H607" s="214"/>
      <c r="I607" s="214"/>
      <c r="J607" s="214"/>
      <c r="K607" s="214"/>
      <c r="L607" s="216" t="s">
        <v>721</v>
      </c>
      <c r="M607" s="217">
        <f>SUM(M5:M606)</f>
        <v>1389816.61</v>
      </c>
      <c r="N607" s="217">
        <f>SUM(N5:N606)</f>
        <v>1737271.5399999977</v>
      </c>
    </row>
    <row r="608" spans="1:14" ht="13.5" thickBot="1">
      <c r="A608" s="214"/>
      <c r="B608" s="214"/>
      <c r="C608" s="214"/>
      <c r="D608" s="214"/>
      <c r="E608" s="214"/>
      <c r="F608" s="216"/>
      <c r="G608" s="214"/>
      <c r="H608" s="214"/>
      <c r="I608" s="214"/>
      <c r="J608" s="214"/>
      <c r="K608" s="214"/>
      <c r="L608" s="216"/>
      <c r="M608" s="217"/>
      <c r="N608" s="217"/>
    </row>
    <row r="609" spans="1:15" ht="13.5" thickBot="1">
      <c r="A609" s="214" t="s">
        <v>5583</v>
      </c>
      <c r="B609" s="214" t="s">
        <v>5584</v>
      </c>
      <c r="C609" s="214" t="s">
        <v>7490</v>
      </c>
      <c r="D609" s="214" t="s">
        <v>7491</v>
      </c>
      <c r="E609" s="214" t="s">
        <v>5604</v>
      </c>
      <c r="F609" s="216">
        <v>39847</v>
      </c>
      <c r="G609" s="214" t="s">
        <v>5605</v>
      </c>
      <c r="H609" s="214" t="s">
        <v>722</v>
      </c>
      <c r="I609" s="214" t="s">
        <v>723</v>
      </c>
      <c r="J609" s="214" t="s">
        <v>724</v>
      </c>
      <c r="K609" s="214" t="s">
        <v>725</v>
      </c>
      <c r="L609" s="216">
        <v>39847</v>
      </c>
      <c r="M609" s="217">
        <v>200.97</v>
      </c>
      <c r="N609" s="217">
        <v>251.21</v>
      </c>
    </row>
    <row r="610" spans="1:15" ht="13.5" thickBot="1">
      <c r="A610" s="214" t="s">
        <v>5583</v>
      </c>
      <c r="B610" s="214" t="s">
        <v>5584</v>
      </c>
      <c r="C610" s="214" t="s">
        <v>7490</v>
      </c>
      <c r="D610" s="214" t="s">
        <v>7491</v>
      </c>
      <c r="E610" s="214" t="s">
        <v>5604</v>
      </c>
      <c r="F610" s="216">
        <v>40056</v>
      </c>
      <c r="G610" s="214" t="s">
        <v>5605</v>
      </c>
      <c r="H610" s="214" t="s">
        <v>726</v>
      </c>
      <c r="I610" s="214" t="s">
        <v>727</v>
      </c>
      <c r="J610" s="214" t="s">
        <v>728</v>
      </c>
      <c r="K610" s="214" t="s">
        <v>729</v>
      </c>
      <c r="L610" s="216">
        <v>40056</v>
      </c>
      <c r="M610" s="217">
        <v>251.9</v>
      </c>
      <c r="N610" s="217">
        <v>314.88</v>
      </c>
    </row>
    <row r="611" spans="1:15" ht="13.5" thickBot="1">
      <c r="A611" s="214" t="s">
        <v>5583</v>
      </c>
      <c r="B611" s="214" t="s">
        <v>5584</v>
      </c>
      <c r="C611" s="214" t="s">
        <v>7510</v>
      </c>
      <c r="D611" s="214" t="s">
        <v>7511</v>
      </c>
      <c r="E611" s="214" t="s">
        <v>5778</v>
      </c>
      <c r="F611" s="216">
        <v>40107</v>
      </c>
      <c r="G611" s="214" t="s">
        <v>5605</v>
      </c>
      <c r="H611" s="214" t="s">
        <v>730</v>
      </c>
      <c r="I611" s="214" t="s">
        <v>731</v>
      </c>
      <c r="J611" s="214" t="s">
        <v>732</v>
      </c>
      <c r="K611" s="214" t="s">
        <v>733</v>
      </c>
      <c r="L611" s="216">
        <v>40107</v>
      </c>
      <c r="M611" s="217">
        <v>6848.2</v>
      </c>
      <c r="N611" s="217">
        <v>8560.25</v>
      </c>
    </row>
    <row r="612" spans="1:15" ht="13.5" thickBot="1">
      <c r="A612" s="214" t="s">
        <v>5583</v>
      </c>
      <c r="B612" s="214" t="s">
        <v>5584</v>
      </c>
      <c r="C612" s="214" t="s">
        <v>734</v>
      </c>
      <c r="D612" s="214" t="s">
        <v>735</v>
      </c>
      <c r="E612" s="214" t="s">
        <v>5778</v>
      </c>
      <c r="F612" s="216">
        <v>39981</v>
      </c>
      <c r="G612" s="214" t="s">
        <v>5605</v>
      </c>
      <c r="H612" s="214" t="s">
        <v>736</v>
      </c>
      <c r="I612" s="214" t="s">
        <v>737</v>
      </c>
      <c r="J612" s="214" t="s">
        <v>738</v>
      </c>
      <c r="K612" s="214" t="s">
        <v>739</v>
      </c>
      <c r="L612" s="216">
        <v>39973</v>
      </c>
      <c r="M612" s="217">
        <v>3281.25</v>
      </c>
      <c r="N612" s="217">
        <v>4101.5600000000004</v>
      </c>
    </row>
    <row r="613" spans="1:15" ht="13.5" thickBot="1">
      <c r="A613" s="214" t="s">
        <v>5583</v>
      </c>
      <c r="B613" s="214" t="s">
        <v>5584</v>
      </c>
      <c r="C613" s="214" t="s">
        <v>3449</v>
      </c>
      <c r="D613" s="214" t="s">
        <v>3450</v>
      </c>
      <c r="E613" s="214" t="s">
        <v>5585</v>
      </c>
      <c r="F613" s="216">
        <v>39995</v>
      </c>
      <c r="G613" s="214" t="s">
        <v>5586</v>
      </c>
      <c r="H613" s="214" t="s">
        <v>740</v>
      </c>
      <c r="I613" s="214" t="s">
        <v>741</v>
      </c>
      <c r="J613" s="214" t="s">
        <v>5589</v>
      </c>
      <c r="K613" s="214" t="s">
        <v>742</v>
      </c>
      <c r="L613" s="216">
        <v>39995</v>
      </c>
      <c r="M613" s="217">
        <v>-586.02</v>
      </c>
      <c r="N613" s="217">
        <v>-732.53</v>
      </c>
    </row>
    <row r="614" spans="1:15" ht="13.5" thickBot="1">
      <c r="A614" s="214" t="s">
        <v>5583</v>
      </c>
      <c r="B614" s="214" t="s">
        <v>5584</v>
      </c>
      <c r="C614" s="214" t="s">
        <v>3449</v>
      </c>
      <c r="D614" s="214" t="s">
        <v>3450</v>
      </c>
      <c r="E614" s="214" t="s">
        <v>5585</v>
      </c>
      <c r="F614" s="216">
        <v>39995</v>
      </c>
      <c r="G614" s="214" t="s">
        <v>5586</v>
      </c>
      <c r="H614" s="214" t="s">
        <v>743</v>
      </c>
      <c r="I614" s="214" t="s">
        <v>741</v>
      </c>
      <c r="J614" s="214" t="s">
        <v>5589</v>
      </c>
      <c r="K614" s="214" t="s">
        <v>742</v>
      </c>
      <c r="L614" s="216">
        <v>39995</v>
      </c>
      <c r="M614" s="217">
        <v>-558.75</v>
      </c>
      <c r="N614" s="217">
        <v>-698.44</v>
      </c>
    </row>
    <row r="615" spans="1:15" ht="13.5" thickBot="1">
      <c r="A615" s="214" t="s">
        <v>5583</v>
      </c>
      <c r="B615" s="214" t="s">
        <v>5584</v>
      </c>
      <c r="C615" s="214" t="s">
        <v>3449</v>
      </c>
      <c r="D615" s="214" t="s">
        <v>3450</v>
      </c>
      <c r="E615" s="214" t="s">
        <v>5585</v>
      </c>
      <c r="F615" s="216">
        <v>40144</v>
      </c>
      <c r="G615" s="214" t="s">
        <v>5586</v>
      </c>
      <c r="H615" s="214" t="s">
        <v>744</v>
      </c>
      <c r="I615" s="214" t="s">
        <v>745</v>
      </c>
      <c r="J615" s="214" t="s">
        <v>5589</v>
      </c>
      <c r="K615" s="214" t="s">
        <v>746</v>
      </c>
      <c r="L615" s="216">
        <v>40144</v>
      </c>
      <c r="M615" s="217">
        <v>550.04999999999995</v>
      </c>
      <c r="N615" s="217">
        <v>687.56</v>
      </c>
    </row>
    <row r="616" spans="1:15" ht="13.5" thickBot="1">
      <c r="A616" s="214" t="s">
        <v>5583</v>
      </c>
      <c r="B616" s="214" t="s">
        <v>5584</v>
      </c>
      <c r="C616" s="214" t="s">
        <v>3449</v>
      </c>
      <c r="D616" s="214" t="s">
        <v>3450</v>
      </c>
      <c r="E616" s="214" t="s">
        <v>747</v>
      </c>
      <c r="F616" s="216">
        <v>40105</v>
      </c>
      <c r="G616" s="214" t="s">
        <v>5625</v>
      </c>
      <c r="H616" s="214" t="s">
        <v>748</v>
      </c>
      <c r="I616" s="214" t="s">
        <v>749</v>
      </c>
      <c r="J616" s="214" t="s">
        <v>5589</v>
      </c>
      <c r="K616" s="214" t="s">
        <v>750</v>
      </c>
      <c r="L616" s="216">
        <v>40105</v>
      </c>
      <c r="M616" s="217">
        <v>160.07</v>
      </c>
      <c r="N616" s="217">
        <v>200.09</v>
      </c>
    </row>
    <row r="617" spans="1:15" ht="13.5" thickBot="1">
      <c r="A617" s="214" t="s">
        <v>5583</v>
      </c>
      <c r="B617" s="214" t="s">
        <v>5584</v>
      </c>
      <c r="C617" s="214" t="s">
        <v>3449</v>
      </c>
      <c r="D617" s="214" t="s">
        <v>3450</v>
      </c>
      <c r="E617" s="214" t="s">
        <v>5778</v>
      </c>
      <c r="F617" s="216">
        <v>39826</v>
      </c>
      <c r="G617" s="214" t="s">
        <v>5605</v>
      </c>
      <c r="H617" s="214" t="s">
        <v>751</v>
      </c>
      <c r="I617" s="214" t="s">
        <v>752</v>
      </c>
      <c r="J617" s="214" t="s">
        <v>753</v>
      </c>
      <c r="K617" s="214" t="s">
        <v>754</v>
      </c>
      <c r="L617" s="216">
        <v>39826</v>
      </c>
      <c r="M617" s="219">
        <v>1699</v>
      </c>
      <c r="N617" s="219">
        <v>2123.75</v>
      </c>
    </row>
    <row r="618" spans="1:15" ht="13.5" thickBot="1">
      <c r="A618" s="214" t="s">
        <v>5583</v>
      </c>
      <c r="B618" s="214" t="s">
        <v>5584</v>
      </c>
      <c r="C618" s="214" t="s">
        <v>3449</v>
      </c>
      <c r="D618" s="214" t="s">
        <v>3450</v>
      </c>
      <c r="E618" s="214" t="s">
        <v>5778</v>
      </c>
      <c r="F618" s="216">
        <v>39867</v>
      </c>
      <c r="G618" s="214" t="s">
        <v>5605</v>
      </c>
      <c r="H618" s="214" t="s">
        <v>755</v>
      </c>
      <c r="I618" s="214" t="s">
        <v>756</v>
      </c>
      <c r="J618" s="214" t="s">
        <v>757</v>
      </c>
      <c r="K618" s="214" t="s">
        <v>758</v>
      </c>
      <c r="L618" s="216">
        <v>39867</v>
      </c>
      <c r="M618" s="219">
        <v>544.95000000000005</v>
      </c>
      <c r="N618" s="219">
        <v>681.19</v>
      </c>
      <c r="O618" s="218">
        <f>SUM(N617:N618)</f>
        <v>2804.94</v>
      </c>
    </row>
    <row r="619" spans="1:15" ht="13.5" thickBot="1">
      <c r="A619" s="214" t="s">
        <v>5583</v>
      </c>
      <c r="B619" s="214" t="s">
        <v>5584</v>
      </c>
      <c r="C619" s="214" t="s">
        <v>3449</v>
      </c>
      <c r="D619" s="214" t="s">
        <v>3450</v>
      </c>
      <c r="E619" s="214" t="s">
        <v>5778</v>
      </c>
      <c r="F619" s="216">
        <v>39870</v>
      </c>
      <c r="G619" s="214" t="s">
        <v>5605</v>
      </c>
      <c r="H619" s="214" t="s">
        <v>759</v>
      </c>
      <c r="I619" s="214" t="s">
        <v>760</v>
      </c>
      <c r="J619" s="214" t="s">
        <v>761</v>
      </c>
      <c r="K619" s="214" t="s">
        <v>762</v>
      </c>
      <c r="L619" s="216">
        <v>39870</v>
      </c>
      <c r="M619" s="217">
        <v>1114.6300000000001</v>
      </c>
      <c r="N619" s="217">
        <v>1393.29</v>
      </c>
    </row>
    <row r="620" spans="1:15" ht="13.5" thickBot="1">
      <c r="A620" s="214" t="s">
        <v>5583</v>
      </c>
      <c r="B620" s="214" t="s">
        <v>5584</v>
      </c>
      <c r="C620" s="214" t="s">
        <v>3449</v>
      </c>
      <c r="D620" s="214" t="s">
        <v>3450</v>
      </c>
      <c r="E620" s="214" t="s">
        <v>5778</v>
      </c>
      <c r="F620" s="216">
        <v>39924</v>
      </c>
      <c r="G620" s="214" t="s">
        <v>5605</v>
      </c>
      <c r="H620" s="214" t="s">
        <v>763</v>
      </c>
      <c r="I620" s="214" t="s">
        <v>764</v>
      </c>
      <c r="J620" s="214" t="s">
        <v>765</v>
      </c>
      <c r="K620" s="214" t="s">
        <v>766</v>
      </c>
      <c r="L620" s="216">
        <v>39924</v>
      </c>
      <c r="M620" s="217">
        <v>1759.71</v>
      </c>
      <c r="N620" s="217">
        <v>2199.64</v>
      </c>
    </row>
    <row r="621" spans="1:15" ht="13.5" thickBot="1">
      <c r="A621" s="214" t="s">
        <v>5583</v>
      </c>
      <c r="B621" s="214" t="s">
        <v>5584</v>
      </c>
      <c r="C621" s="214" t="s">
        <v>3449</v>
      </c>
      <c r="D621" s="214" t="s">
        <v>3450</v>
      </c>
      <c r="E621" s="214" t="s">
        <v>5778</v>
      </c>
      <c r="F621" s="216">
        <v>39937</v>
      </c>
      <c r="G621" s="214" t="s">
        <v>5605</v>
      </c>
      <c r="H621" s="214" t="s">
        <v>767</v>
      </c>
      <c r="I621" s="214" t="s">
        <v>768</v>
      </c>
      <c r="J621" s="214" t="s">
        <v>769</v>
      </c>
      <c r="K621" s="214" t="s">
        <v>770</v>
      </c>
      <c r="L621" s="216">
        <v>39933</v>
      </c>
      <c r="M621" s="217">
        <v>1816.77</v>
      </c>
      <c r="N621" s="217">
        <v>2270.96</v>
      </c>
    </row>
    <row r="622" spans="1:15" ht="13.5" thickBot="1">
      <c r="A622" s="214" t="s">
        <v>5583</v>
      </c>
      <c r="B622" s="214" t="s">
        <v>5584</v>
      </c>
      <c r="C622" s="214" t="s">
        <v>3449</v>
      </c>
      <c r="D622" s="214" t="s">
        <v>3450</v>
      </c>
      <c r="E622" s="214" t="s">
        <v>5778</v>
      </c>
      <c r="F622" s="216">
        <v>39962</v>
      </c>
      <c r="G622" s="214" t="s">
        <v>5605</v>
      </c>
      <c r="H622" s="214" t="s">
        <v>771</v>
      </c>
      <c r="I622" s="214" t="s">
        <v>772</v>
      </c>
      <c r="J622" s="214" t="s">
        <v>773</v>
      </c>
      <c r="K622" s="214" t="s">
        <v>774</v>
      </c>
      <c r="L622" s="216">
        <v>39961</v>
      </c>
      <c r="M622" s="217">
        <v>1963.78</v>
      </c>
      <c r="N622" s="217">
        <v>2454.73</v>
      </c>
    </row>
    <row r="623" spans="1:15" ht="13.5" thickBot="1">
      <c r="A623" s="214" t="s">
        <v>5583</v>
      </c>
      <c r="B623" s="214" t="s">
        <v>5584</v>
      </c>
      <c r="C623" s="214" t="s">
        <v>3449</v>
      </c>
      <c r="D623" s="214" t="s">
        <v>3450</v>
      </c>
      <c r="E623" s="214" t="s">
        <v>5778</v>
      </c>
      <c r="F623" s="216">
        <v>39995</v>
      </c>
      <c r="G623" s="214" t="s">
        <v>5605</v>
      </c>
      <c r="H623" s="214" t="s">
        <v>775</v>
      </c>
      <c r="I623" s="214" t="s">
        <v>776</v>
      </c>
      <c r="J623" s="214" t="s">
        <v>777</v>
      </c>
      <c r="K623" s="214" t="s">
        <v>778</v>
      </c>
      <c r="L623" s="216">
        <v>39995</v>
      </c>
      <c r="M623" s="217">
        <v>2037.98</v>
      </c>
      <c r="N623" s="217">
        <v>2547.48</v>
      </c>
    </row>
    <row r="624" spans="1:15" ht="13.5" thickBot="1">
      <c r="A624" s="214" t="s">
        <v>5583</v>
      </c>
      <c r="B624" s="214" t="s">
        <v>5584</v>
      </c>
      <c r="C624" s="214" t="s">
        <v>3449</v>
      </c>
      <c r="D624" s="214" t="s">
        <v>3450</v>
      </c>
      <c r="E624" s="214" t="s">
        <v>5778</v>
      </c>
      <c r="F624" s="216">
        <v>40057</v>
      </c>
      <c r="G624" s="214" t="s">
        <v>5605</v>
      </c>
      <c r="H624" s="214" t="s">
        <v>779</v>
      </c>
      <c r="I624" s="214" t="s">
        <v>780</v>
      </c>
      <c r="J624" s="214" t="s">
        <v>781</v>
      </c>
      <c r="K624" s="214" t="s">
        <v>782</v>
      </c>
      <c r="L624" s="216">
        <v>40057</v>
      </c>
      <c r="M624" s="217">
        <v>1546.7</v>
      </c>
      <c r="N624" s="217">
        <v>1933.38</v>
      </c>
    </row>
    <row r="625" spans="1:14" ht="13.5" thickBot="1">
      <c r="A625" s="214" t="s">
        <v>5583</v>
      </c>
      <c r="B625" s="214" t="s">
        <v>5584</v>
      </c>
      <c r="C625" s="214" t="s">
        <v>3449</v>
      </c>
      <c r="D625" s="214" t="s">
        <v>3450</v>
      </c>
      <c r="E625" s="214" t="s">
        <v>5778</v>
      </c>
      <c r="F625" s="216">
        <v>40064</v>
      </c>
      <c r="G625" s="214" t="s">
        <v>5605</v>
      </c>
      <c r="H625" s="214" t="s">
        <v>783</v>
      </c>
      <c r="I625" s="214" t="s">
        <v>784</v>
      </c>
      <c r="J625" s="214" t="s">
        <v>785</v>
      </c>
      <c r="K625" s="214" t="s">
        <v>786</v>
      </c>
      <c r="L625" s="216">
        <v>40064</v>
      </c>
      <c r="M625" s="217">
        <v>2899.72</v>
      </c>
      <c r="N625" s="217">
        <v>3624.65</v>
      </c>
    </row>
    <row r="626" spans="1:14" ht="13.5" thickBot="1">
      <c r="A626" s="214" t="s">
        <v>5583</v>
      </c>
      <c r="B626" s="214" t="s">
        <v>5584</v>
      </c>
      <c r="C626" s="214" t="s">
        <v>3449</v>
      </c>
      <c r="D626" s="214" t="s">
        <v>3450</v>
      </c>
      <c r="E626" s="214" t="s">
        <v>5778</v>
      </c>
      <c r="F626" s="216">
        <v>40092</v>
      </c>
      <c r="G626" s="214" t="s">
        <v>5605</v>
      </c>
      <c r="H626" s="214" t="s">
        <v>787</v>
      </c>
      <c r="I626" s="214" t="s">
        <v>788</v>
      </c>
      <c r="J626" s="214" t="s">
        <v>789</v>
      </c>
      <c r="K626" s="214" t="s">
        <v>790</v>
      </c>
      <c r="L626" s="216">
        <v>40092</v>
      </c>
      <c r="M626" s="217">
        <v>1272.33</v>
      </c>
      <c r="N626" s="217">
        <v>1590.41</v>
      </c>
    </row>
    <row r="627" spans="1:14" ht="13.5" thickBot="1">
      <c r="A627" s="214" t="s">
        <v>5583</v>
      </c>
      <c r="B627" s="214" t="s">
        <v>5584</v>
      </c>
      <c r="C627" s="214" t="s">
        <v>3449</v>
      </c>
      <c r="D627" s="214" t="s">
        <v>3450</v>
      </c>
      <c r="E627" s="214" t="s">
        <v>5778</v>
      </c>
      <c r="F627" s="216">
        <v>40129</v>
      </c>
      <c r="G627" s="214" t="s">
        <v>5605</v>
      </c>
      <c r="H627" s="214" t="s">
        <v>791</v>
      </c>
      <c r="I627" s="214" t="s">
        <v>792</v>
      </c>
      <c r="J627" s="214" t="s">
        <v>793</v>
      </c>
      <c r="K627" s="214" t="s">
        <v>794</v>
      </c>
      <c r="L627" s="216">
        <v>40129</v>
      </c>
      <c r="M627" s="217">
        <v>1693.18</v>
      </c>
      <c r="N627" s="217">
        <v>2116.48</v>
      </c>
    </row>
    <row r="628" spans="1:14" ht="13.5" thickBot="1">
      <c r="A628" s="214" t="s">
        <v>5583</v>
      </c>
      <c r="B628" s="214" t="s">
        <v>5584</v>
      </c>
      <c r="C628" s="214" t="s">
        <v>3449</v>
      </c>
      <c r="D628" s="214" t="s">
        <v>3450</v>
      </c>
      <c r="E628" s="214" t="s">
        <v>5778</v>
      </c>
      <c r="F628" s="216">
        <v>40148</v>
      </c>
      <c r="G628" s="214" t="s">
        <v>5605</v>
      </c>
      <c r="H628" s="214" t="s">
        <v>795</v>
      </c>
      <c r="I628" s="214" t="s">
        <v>796</v>
      </c>
      <c r="J628" s="214" t="s">
        <v>797</v>
      </c>
      <c r="K628" s="214" t="s">
        <v>798</v>
      </c>
      <c r="L628" s="216">
        <v>40148</v>
      </c>
      <c r="M628" s="217">
        <v>1023.17</v>
      </c>
      <c r="N628" s="217">
        <v>1278.96</v>
      </c>
    </row>
    <row r="629" spans="1:14" ht="13.5" thickBot="1">
      <c r="A629" s="214" t="s">
        <v>5583</v>
      </c>
      <c r="B629" s="214" t="s">
        <v>5584</v>
      </c>
      <c r="C629" s="214" t="s">
        <v>3449</v>
      </c>
      <c r="D629" s="214" t="s">
        <v>3450</v>
      </c>
      <c r="E629" s="214" t="s">
        <v>799</v>
      </c>
      <c r="F629" s="216">
        <v>39974</v>
      </c>
      <c r="G629" s="214" t="s">
        <v>5625</v>
      </c>
      <c r="H629" s="214" t="s">
        <v>800</v>
      </c>
      <c r="I629" s="214" t="s">
        <v>801</v>
      </c>
      <c r="J629" s="214" t="s">
        <v>5589</v>
      </c>
      <c r="K629" s="214" t="s">
        <v>802</v>
      </c>
      <c r="L629" s="216">
        <v>39974</v>
      </c>
      <c r="M629" s="217">
        <v>414.85</v>
      </c>
      <c r="N629" s="217">
        <v>518.55999999999995</v>
      </c>
    </row>
    <row r="630" spans="1:14" ht="13.5" thickBot="1">
      <c r="A630" s="214" t="s">
        <v>5583</v>
      </c>
      <c r="B630" s="214" t="s">
        <v>5584</v>
      </c>
      <c r="C630" s="214" t="s">
        <v>3449</v>
      </c>
      <c r="D630" s="214" t="s">
        <v>3450</v>
      </c>
      <c r="E630" s="214" t="s">
        <v>799</v>
      </c>
      <c r="F630" s="216">
        <v>40114</v>
      </c>
      <c r="G630" s="214" t="s">
        <v>5625</v>
      </c>
      <c r="H630" s="214" t="s">
        <v>803</v>
      </c>
      <c r="I630" s="214" t="s">
        <v>804</v>
      </c>
      <c r="J630" s="214" t="s">
        <v>5589</v>
      </c>
      <c r="K630" s="214" t="s">
        <v>805</v>
      </c>
      <c r="L630" s="216">
        <v>40114</v>
      </c>
      <c r="M630" s="217">
        <v>240</v>
      </c>
      <c r="N630" s="217">
        <v>300</v>
      </c>
    </row>
    <row r="631" spans="1:14" ht="13.5" thickBot="1">
      <c r="A631" s="214" t="s">
        <v>5583</v>
      </c>
      <c r="B631" s="214" t="s">
        <v>5584</v>
      </c>
      <c r="C631" s="214" t="s">
        <v>3449</v>
      </c>
      <c r="D631" s="214" t="s">
        <v>3450</v>
      </c>
      <c r="E631" s="214" t="s">
        <v>806</v>
      </c>
      <c r="F631" s="216">
        <v>40049</v>
      </c>
      <c r="G631" s="214" t="s">
        <v>5625</v>
      </c>
      <c r="H631" s="214" t="s">
        <v>807</v>
      </c>
      <c r="I631" s="214" t="s">
        <v>808</v>
      </c>
      <c r="J631" s="214" t="s">
        <v>5589</v>
      </c>
      <c r="K631" s="214" t="s">
        <v>809</v>
      </c>
      <c r="L631" s="216">
        <v>40049</v>
      </c>
      <c r="M631" s="217">
        <v>160.78</v>
      </c>
      <c r="N631" s="217">
        <v>200.98</v>
      </c>
    </row>
    <row r="632" spans="1:14" ht="23.25" thickBot="1">
      <c r="A632" s="214" t="s">
        <v>5583</v>
      </c>
      <c r="B632" s="214" t="s">
        <v>5584</v>
      </c>
      <c r="C632" s="214" t="s">
        <v>3515</v>
      </c>
      <c r="D632" s="214" t="s">
        <v>3516</v>
      </c>
      <c r="E632" s="214" t="s">
        <v>5778</v>
      </c>
      <c r="F632" s="216">
        <v>39825</v>
      </c>
      <c r="G632" s="214" t="s">
        <v>5605</v>
      </c>
      <c r="H632" s="214" t="s">
        <v>810</v>
      </c>
      <c r="I632" s="214" t="s">
        <v>811</v>
      </c>
      <c r="J632" s="214" t="s">
        <v>812</v>
      </c>
      <c r="K632" s="214" t="s">
        <v>813</v>
      </c>
      <c r="L632" s="216">
        <v>39825</v>
      </c>
      <c r="M632" s="217">
        <v>847</v>
      </c>
      <c r="N632" s="217">
        <v>1058.75</v>
      </c>
    </row>
    <row r="633" spans="1:14" ht="13.5" thickBot="1">
      <c r="A633" s="214" t="s">
        <v>5583</v>
      </c>
      <c r="B633" s="214" t="s">
        <v>5584</v>
      </c>
      <c r="C633" s="214" t="s">
        <v>3515</v>
      </c>
      <c r="D633" s="214" t="s">
        <v>3516</v>
      </c>
      <c r="E633" s="214" t="s">
        <v>5778</v>
      </c>
      <c r="F633" s="216">
        <v>39864</v>
      </c>
      <c r="G633" s="214" t="s">
        <v>5605</v>
      </c>
      <c r="H633" s="214" t="s">
        <v>814</v>
      </c>
      <c r="I633" s="214" t="s">
        <v>815</v>
      </c>
      <c r="J633" s="214" t="s">
        <v>816</v>
      </c>
      <c r="K633" s="214" t="s">
        <v>817</v>
      </c>
      <c r="L633" s="216">
        <v>39864</v>
      </c>
      <c r="M633" s="217">
        <v>1287.6099999999999</v>
      </c>
      <c r="N633" s="217">
        <v>1609.51</v>
      </c>
    </row>
    <row r="634" spans="1:14" ht="23.25" thickBot="1">
      <c r="A634" s="214" t="s">
        <v>5583</v>
      </c>
      <c r="B634" s="214" t="s">
        <v>5584</v>
      </c>
      <c r="C634" s="214" t="s">
        <v>3515</v>
      </c>
      <c r="D634" s="214" t="s">
        <v>3516</v>
      </c>
      <c r="E634" s="214" t="s">
        <v>5778</v>
      </c>
      <c r="F634" s="216">
        <v>39881</v>
      </c>
      <c r="G634" s="214" t="s">
        <v>5605</v>
      </c>
      <c r="H634" s="214" t="s">
        <v>818</v>
      </c>
      <c r="I634" s="214" t="s">
        <v>819</v>
      </c>
      <c r="J634" s="214" t="s">
        <v>820</v>
      </c>
      <c r="K634" s="214" t="s">
        <v>821</v>
      </c>
      <c r="L634" s="216">
        <v>39881</v>
      </c>
      <c r="M634" s="217">
        <v>717.73</v>
      </c>
      <c r="N634" s="217">
        <v>897.16</v>
      </c>
    </row>
    <row r="635" spans="1:14" ht="23.25" thickBot="1">
      <c r="A635" s="214" t="s">
        <v>5583</v>
      </c>
      <c r="B635" s="214" t="s">
        <v>5584</v>
      </c>
      <c r="C635" s="214" t="s">
        <v>3515</v>
      </c>
      <c r="D635" s="214" t="s">
        <v>3516</v>
      </c>
      <c r="E635" s="214" t="s">
        <v>5778</v>
      </c>
      <c r="F635" s="216">
        <v>39906</v>
      </c>
      <c r="G635" s="214" t="s">
        <v>5605</v>
      </c>
      <c r="H635" s="214" t="s">
        <v>822</v>
      </c>
      <c r="I635" s="214" t="s">
        <v>823</v>
      </c>
      <c r="J635" s="214" t="s">
        <v>824</v>
      </c>
      <c r="K635" s="214" t="s">
        <v>825</v>
      </c>
      <c r="L635" s="216">
        <v>39902</v>
      </c>
      <c r="M635" s="217">
        <v>1427.67</v>
      </c>
      <c r="N635" s="217">
        <v>1784.59</v>
      </c>
    </row>
    <row r="636" spans="1:14" ht="13.5" thickBot="1">
      <c r="A636" s="214" t="s">
        <v>5583</v>
      </c>
      <c r="B636" s="214" t="s">
        <v>5584</v>
      </c>
      <c r="C636" s="214" t="s">
        <v>3515</v>
      </c>
      <c r="D636" s="214" t="s">
        <v>3516</v>
      </c>
      <c r="E636" s="214" t="s">
        <v>5778</v>
      </c>
      <c r="F636" s="216">
        <v>39939</v>
      </c>
      <c r="G636" s="214" t="s">
        <v>5605</v>
      </c>
      <c r="H636" s="214" t="s">
        <v>826</v>
      </c>
      <c r="I636" s="214" t="s">
        <v>827</v>
      </c>
      <c r="J636" s="214" t="s">
        <v>828</v>
      </c>
      <c r="K636" s="214" t="s">
        <v>829</v>
      </c>
      <c r="L636" s="216">
        <v>39933</v>
      </c>
      <c r="M636" s="217">
        <v>1298.6600000000001</v>
      </c>
      <c r="N636" s="217">
        <v>1623.33</v>
      </c>
    </row>
    <row r="637" spans="1:14" ht="13.5" thickBot="1">
      <c r="A637" s="214" t="s">
        <v>5583</v>
      </c>
      <c r="B637" s="214" t="s">
        <v>5584</v>
      </c>
      <c r="C637" s="214" t="s">
        <v>3515</v>
      </c>
      <c r="D637" s="214" t="s">
        <v>3516</v>
      </c>
      <c r="E637" s="214" t="s">
        <v>5778</v>
      </c>
      <c r="F637" s="216">
        <v>39960</v>
      </c>
      <c r="G637" s="214" t="s">
        <v>5605</v>
      </c>
      <c r="H637" s="214" t="s">
        <v>830</v>
      </c>
      <c r="I637" s="214" t="s">
        <v>831</v>
      </c>
      <c r="J637" s="214" t="s">
        <v>832</v>
      </c>
      <c r="K637" s="214" t="s">
        <v>833</v>
      </c>
      <c r="L637" s="216">
        <v>39958</v>
      </c>
      <c r="M637" s="217">
        <v>2167.91</v>
      </c>
      <c r="N637" s="217">
        <v>2709.89</v>
      </c>
    </row>
    <row r="638" spans="1:14" ht="13.5" thickBot="1">
      <c r="A638" s="214" t="s">
        <v>5583</v>
      </c>
      <c r="B638" s="214" t="s">
        <v>5584</v>
      </c>
      <c r="C638" s="214" t="s">
        <v>3515</v>
      </c>
      <c r="D638" s="214" t="s">
        <v>3516</v>
      </c>
      <c r="E638" s="214" t="s">
        <v>5778</v>
      </c>
      <c r="F638" s="216">
        <v>39996</v>
      </c>
      <c r="G638" s="214" t="s">
        <v>5605</v>
      </c>
      <c r="H638" s="214" t="s">
        <v>834</v>
      </c>
      <c r="I638" s="214" t="s">
        <v>815</v>
      </c>
      <c r="J638" s="214" t="s">
        <v>835</v>
      </c>
      <c r="K638" s="214" t="s">
        <v>836</v>
      </c>
      <c r="L638" s="216">
        <v>39996</v>
      </c>
      <c r="M638" s="217">
        <v>1754.8</v>
      </c>
      <c r="N638" s="217">
        <v>2193.5</v>
      </c>
    </row>
    <row r="639" spans="1:14" ht="13.5" thickBot="1">
      <c r="A639" s="214" t="s">
        <v>5583</v>
      </c>
      <c r="B639" s="214" t="s">
        <v>5584</v>
      </c>
      <c r="C639" s="214" t="s">
        <v>3515</v>
      </c>
      <c r="D639" s="214" t="s">
        <v>3516</v>
      </c>
      <c r="E639" s="214" t="s">
        <v>5778</v>
      </c>
      <c r="F639" s="216">
        <v>40044</v>
      </c>
      <c r="G639" s="214" t="s">
        <v>5605</v>
      </c>
      <c r="H639" s="214" t="s">
        <v>837</v>
      </c>
      <c r="I639" s="214" t="s">
        <v>838</v>
      </c>
      <c r="J639" s="214" t="s">
        <v>839</v>
      </c>
      <c r="K639" s="214" t="s">
        <v>840</v>
      </c>
      <c r="L639" s="216">
        <v>40044</v>
      </c>
      <c r="M639" s="217">
        <v>2107.83</v>
      </c>
      <c r="N639" s="217">
        <v>2634.79</v>
      </c>
    </row>
    <row r="640" spans="1:14" ht="13.5" thickBot="1">
      <c r="A640" s="214" t="s">
        <v>5583</v>
      </c>
      <c r="B640" s="214" t="s">
        <v>5584</v>
      </c>
      <c r="C640" s="214" t="s">
        <v>3515</v>
      </c>
      <c r="D640" s="214" t="s">
        <v>3516</v>
      </c>
      <c r="E640" s="214" t="s">
        <v>5778</v>
      </c>
      <c r="F640" s="216">
        <v>40078</v>
      </c>
      <c r="G640" s="214" t="s">
        <v>5605</v>
      </c>
      <c r="H640" s="214" t="s">
        <v>841</v>
      </c>
      <c r="I640" s="214" t="s">
        <v>838</v>
      </c>
      <c r="J640" s="214" t="s">
        <v>842</v>
      </c>
      <c r="K640" s="214" t="s">
        <v>843</v>
      </c>
      <c r="L640" s="216">
        <v>40078</v>
      </c>
      <c r="M640" s="217">
        <v>708.05</v>
      </c>
      <c r="N640" s="217">
        <v>885.06</v>
      </c>
    </row>
    <row r="641" spans="1:18" ht="13.5" thickBot="1">
      <c r="A641" s="214" t="s">
        <v>5583</v>
      </c>
      <c r="B641" s="214" t="s">
        <v>5584</v>
      </c>
      <c r="C641" s="214" t="s">
        <v>3515</v>
      </c>
      <c r="D641" s="214" t="s">
        <v>3516</v>
      </c>
      <c r="E641" s="214" t="s">
        <v>5778</v>
      </c>
      <c r="F641" s="216">
        <v>40088</v>
      </c>
      <c r="G641" s="214" t="s">
        <v>5605</v>
      </c>
      <c r="H641" s="214" t="s">
        <v>844</v>
      </c>
      <c r="I641" s="214" t="s">
        <v>845</v>
      </c>
      <c r="J641" s="214" t="s">
        <v>846</v>
      </c>
      <c r="K641" s="214" t="s">
        <v>847</v>
      </c>
      <c r="L641" s="216">
        <v>40088</v>
      </c>
      <c r="M641" s="217">
        <v>1159.4100000000001</v>
      </c>
      <c r="N641" s="217">
        <v>1449.26</v>
      </c>
    </row>
    <row r="642" spans="1:18" ht="13.5" thickBot="1">
      <c r="A642" s="214" t="s">
        <v>5583</v>
      </c>
      <c r="B642" s="214" t="s">
        <v>5584</v>
      </c>
      <c r="C642" s="214" t="s">
        <v>3515</v>
      </c>
      <c r="D642" s="214" t="s">
        <v>3516</v>
      </c>
      <c r="E642" s="214" t="s">
        <v>5778</v>
      </c>
      <c r="F642" s="216">
        <v>40122</v>
      </c>
      <c r="G642" s="214" t="s">
        <v>5605</v>
      </c>
      <c r="H642" s="214" t="s">
        <v>848</v>
      </c>
      <c r="I642" s="214" t="s">
        <v>849</v>
      </c>
      <c r="J642" s="214" t="s">
        <v>850</v>
      </c>
      <c r="K642" s="214" t="s">
        <v>851</v>
      </c>
      <c r="L642" s="216">
        <v>40122</v>
      </c>
      <c r="M642" s="217">
        <v>1814.63</v>
      </c>
      <c r="N642" s="217">
        <v>2268.29</v>
      </c>
    </row>
    <row r="643" spans="1:18" ht="13.5" thickBot="1">
      <c r="A643" s="214" t="s">
        <v>5583</v>
      </c>
      <c r="B643" s="214" t="s">
        <v>5584</v>
      </c>
      <c r="C643" s="214" t="s">
        <v>3515</v>
      </c>
      <c r="D643" s="214" t="s">
        <v>3516</v>
      </c>
      <c r="E643" s="214" t="s">
        <v>5778</v>
      </c>
      <c r="F643" s="216">
        <v>40144</v>
      </c>
      <c r="G643" s="214" t="s">
        <v>5605</v>
      </c>
      <c r="H643" s="214" t="s">
        <v>852</v>
      </c>
      <c r="I643" s="214" t="s">
        <v>853</v>
      </c>
      <c r="J643" s="214" t="s">
        <v>854</v>
      </c>
      <c r="K643" s="214" t="s">
        <v>855</v>
      </c>
      <c r="L643" s="216">
        <v>40144</v>
      </c>
      <c r="M643" s="217">
        <v>1788.21</v>
      </c>
      <c r="N643" s="217">
        <v>2235.2600000000002</v>
      </c>
    </row>
    <row r="644" spans="1:18">
      <c r="A644" s="220"/>
      <c r="B644" s="220"/>
      <c r="C644" s="220"/>
      <c r="D644" s="220"/>
      <c r="E644" s="220"/>
      <c r="F644" s="221"/>
      <c r="G644" s="220"/>
      <c r="H644" s="220"/>
      <c r="I644" s="220"/>
      <c r="J644" s="220"/>
      <c r="K644" s="220"/>
      <c r="L644" s="221" t="s">
        <v>721</v>
      </c>
      <c r="M644" s="222">
        <f>SUM(M609:M643)</f>
        <v>47414.73000000001</v>
      </c>
      <c r="N644" s="222">
        <f>SUM(N609:N643)</f>
        <v>59268.430000000015</v>
      </c>
      <c r="O644" s="218">
        <f>N644-O618+3316</f>
        <v>59779.490000000013</v>
      </c>
    </row>
    <row r="645" spans="1:18">
      <c r="M645" s="218"/>
      <c r="N645" s="218"/>
    </row>
    <row r="646" spans="1:18">
      <c r="L646" t="s">
        <v>6406</v>
      </c>
      <c r="M646" s="218">
        <v>1606361.1</v>
      </c>
      <c r="N646" s="222">
        <v>2007952.43</v>
      </c>
    </row>
    <row r="647" spans="1:18" ht="13.5" thickBot="1"/>
    <row r="648" spans="1:18" ht="34.5" thickBot="1">
      <c r="E648" s="214" t="s">
        <v>5583</v>
      </c>
      <c r="F648" s="214" t="s">
        <v>5584</v>
      </c>
      <c r="G648" s="214" t="s">
        <v>7490</v>
      </c>
      <c r="H648" s="214" t="s">
        <v>7491</v>
      </c>
      <c r="I648" s="214" t="s">
        <v>5604</v>
      </c>
      <c r="J648" s="216">
        <v>39847</v>
      </c>
      <c r="K648" s="214" t="s">
        <v>5605</v>
      </c>
      <c r="L648" s="214" t="s">
        <v>722</v>
      </c>
      <c r="M648" s="214" t="s">
        <v>723</v>
      </c>
      <c r="N648" s="214" t="s">
        <v>724</v>
      </c>
      <c r="O648" s="214" t="s">
        <v>725</v>
      </c>
      <c r="P648" s="216">
        <v>39847</v>
      </c>
      <c r="Q648" s="217">
        <v>200.97</v>
      </c>
      <c r="R648" s="217">
        <v>251.21</v>
      </c>
    </row>
    <row r="649" spans="1:18" ht="23.25" thickBot="1">
      <c r="E649" s="214" t="s">
        <v>5583</v>
      </c>
      <c r="F649" s="214" t="s">
        <v>5584</v>
      </c>
      <c r="G649" s="214" t="s">
        <v>7490</v>
      </c>
      <c r="H649" s="214" t="s">
        <v>7491</v>
      </c>
      <c r="I649" s="214" t="s">
        <v>5604</v>
      </c>
      <c r="J649" s="216">
        <v>40056</v>
      </c>
      <c r="K649" s="214" t="s">
        <v>5605</v>
      </c>
      <c r="L649" s="214" t="s">
        <v>726</v>
      </c>
      <c r="M649" s="214" t="s">
        <v>727</v>
      </c>
      <c r="N649" s="214" t="s">
        <v>728</v>
      </c>
      <c r="O649" s="214" t="s">
        <v>729</v>
      </c>
      <c r="P649" s="216">
        <v>40056</v>
      </c>
      <c r="Q649" s="217">
        <v>251.9</v>
      </c>
      <c r="R649" s="217">
        <v>314.88</v>
      </c>
    </row>
    <row r="650" spans="1:18" ht="45.75" thickBot="1">
      <c r="E650" s="214" t="s">
        <v>5583</v>
      </c>
      <c r="F650" s="214" t="s">
        <v>5584</v>
      </c>
      <c r="G650" s="214" t="s">
        <v>7510</v>
      </c>
      <c r="H650" s="214" t="s">
        <v>7511</v>
      </c>
      <c r="I650" s="214" t="s">
        <v>5778</v>
      </c>
      <c r="J650" s="216">
        <v>40107</v>
      </c>
      <c r="K650" s="214" t="s">
        <v>5605</v>
      </c>
      <c r="L650" s="214" t="s">
        <v>730</v>
      </c>
      <c r="M650" s="214" t="s">
        <v>731</v>
      </c>
      <c r="N650" s="214" t="s">
        <v>732</v>
      </c>
      <c r="O650" s="214" t="s">
        <v>733</v>
      </c>
      <c r="P650" s="216">
        <v>40107</v>
      </c>
      <c r="Q650" s="217">
        <v>6848.2</v>
      </c>
      <c r="R650" s="217">
        <v>8560.25</v>
      </c>
    </row>
    <row r="651" spans="1:18" ht="23.25" thickBot="1">
      <c r="E651" s="214" t="s">
        <v>5583</v>
      </c>
      <c r="F651" s="214" t="s">
        <v>5584</v>
      </c>
      <c r="G651" s="214" t="s">
        <v>734</v>
      </c>
      <c r="H651" s="214" t="s">
        <v>735</v>
      </c>
      <c r="I651" s="214" t="s">
        <v>5778</v>
      </c>
      <c r="J651" s="216">
        <v>39981</v>
      </c>
      <c r="K651" s="214" t="s">
        <v>5605</v>
      </c>
      <c r="L651" s="214" t="s">
        <v>736</v>
      </c>
      <c r="M651" s="214" t="s">
        <v>737</v>
      </c>
      <c r="N651" s="214" t="s">
        <v>738</v>
      </c>
      <c r="O651" s="214" t="s">
        <v>739</v>
      </c>
      <c r="P651" s="216">
        <v>39973</v>
      </c>
      <c r="Q651" s="217">
        <v>3281.25</v>
      </c>
      <c r="R651" s="217">
        <v>4101.5600000000004</v>
      </c>
    </row>
    <row r="652" spans="1:18" ht="45.75" thickBot="1">
      <c r="E652" s="214" t="s">
        <v>5583</v>
      </c>
      <c r="F652" s="214" t="s">
        <v>5584</v>
      </c>
      <c r="G652" s="214" t="s">
        <v>3449</v>
      </c>
      <c r="H652" s="214" t="s">
        <v>3450</v>
      </c>
      <c r="I652" s="214" t="s">
        <v>5585</v>
      </c>
      <c r="J652" s="216">
        <v>39995</v>
      </c>
      <c r="K652" s="214" t="s">
        <v>5586</v>
      </c>
      <c r="L652" s="214" t="s">
        <v>740</v>
      </c>
      <c r="M652" s="214" t="s">
        <v>741</v>
      </c>
      <c r="N652" s="214" t="s">
        <v>5589</v>
      </c>
      <c r="O652" s="214" t="s">
        <v>742</v>
      </c>
      <c r="P652" s="216">
        <v>39995</v>
      </c>
      <c r="Q652" s="217">
        <v>-586.02</v>
      </c>
      <c r="R652" s="217">
        <v>-732.53</v>
      </c>
    </row>
    <row r="653" spans="1:18" ht="45.75" thickBot="1">
      <c r="E653" s="214" t="s">
        <v>5583</v>
      </c>
      <c r="F653" s="214" t="s">
        <v>5584</v>
      </c>
      <c r="G653" s="214" t="s">
        <v>3449</v>
      </c>
      <c r="H653" s="214" t="s">
        <v>3450</v>
      </c>
      <c r="I653" s="214" t="s">
        <v>5585</v>
      </c>
      <c r="J653" s="216">
        <v>39995</v>
      </c>
      <c r="K653" s="214" t="s">
        <v>5586</v>
      </c>
      <c r="L653" s="214" t="s">
        <v>743</v>
      </c>
      <c r="M653" s="214" t="s">
        <v>741</v>
      </c>
      <c r="N653" s="214" t="s">
        <v>5589</v>
      </c>
      <c r="O653" s="214" t="s">
        <v>742</v>
      </c>
      <c r="P653" s="216">
        <v>39995</v>
      </c>
      <c r="Q653" s="217">
        <v>-558.75</v>
      </c>
      <c r="R653" s="217">
        <v>-698.44</v>
      </c>
    </row>
    <row r="654" spans="1:18" ht="45.75" thickBot="1">
      <c r="E654" s="214" t="s">
        <v>5583</v>
      </c>
      <c r="F654" s="214" t="s">
        <v>5584</v>
      </c>
      <c r="G654" s="214" t="s">
        <v>3449</v>
      </c>
      <c r="H654" s="214" t="s">
        <v>3450</v>
      </c>
      <c r="I654" s="214" t="s">
        <v>5585</v>
      </c>
      <c r="J654" s="216">
        <v>40144</v>
      </c>
      <c r="K654" s="214" t="s">
        <v>5586</v>
      </c>
      <c r="L654" s="214" t="s">
        <v>744</v>
      </c>
      <c r="M654" s="214" t="s">
        <v>745</v>
      </c>
      <c r="N654" s="214" t="s">
        <v>5589</v>
      </c>
      <c r="O654" s="214" t="s">
        <v>746</v>
      </c>
      <c r="P654" s="216">
        <v>40144</v>
      </c>
      <c r="Q654" s="217">
        <v>550.04999999999995</v>
      </c>
      <c r="R654" s="217">
        <v>687.56</v>
      </c>
    </row>
    <row r="655" spans="1:18" ht="23.25" thickBot="1">
      <c r="E655" s="214" t="s">
        <v>5583</v>
      </c>
      <c r="F655" s="214" t="s">
        <v>5584</v>
      </c>
      <c r="G655" s="214" t="s">
        <v>3449</v>
      </c>
      <c r="H655" s="214" t="s">
        <v>3450</v>
      </c>
      <c r="I655" s="214" t="s">
        <v>747</v>
      </c>
      <c r="J655" s="216">
        <v>40105</v>
      </c>
      <c r="K655" s="214" t="s">
        <v>5625</v>
      </c>
      <c r="L655" s="214" t="s">
        <v>748</v>
      </c>
      <c r="M655" s="214" t="s">
        <v>749</v>
      </c>
      <c r="N655" s="214" t="s">
        <v>5589</v>
      </c>
      <c r="O655" s="214" t="s">
        <v>750</v>
      </c>
      <c r="P655" s="216">
        <v>40105</v>
      </c>
      <c r="Q655" s="217">
        <v>160.07</v>
      </c>
      <c r="R655" s="217">
        <v>200.09</v>
      </c>
    </row>
    <row r="656" spans="1:18" ht="23.25" thickBot="1">
      <c r="E656" s="214" t="s">
        <v>5583</v>
      </c>
      <c r="F656" s="214" t="s">
        <v>5584</v>
      </c>
      <c r="G656" s="214" t="s">
        <v>3449</v>
      </c>
      <c r="H656" s="214" t="s">
        <v>3450</v>
      </c>
      <c r="I656" s="214" t="s">
        <v>5778</v>
      </c>
      <c r="J656" s="216">
        <v>39826</v>
      </c>
      <c r="K656" s="214" t="s">
        <v>5605</v>
      </c>
      <c r="L656" s="214" t="s">
        <v>751</v>
      </c>
      <c r="M656" s="214" t="s">
        <v>752</v>
      </c>
      <c r="N656" s="214" t="s">
        <v>753</v>
      </c>
      <c r="O656" s="214" t="s">
        <v>754</v>
      </c>
      <c r="P656" s="216">
        <v>39826</v>
      </c>
      <c r="Q656" s="219">
        <v>1699</v>
      </c>
      <c r="R656" s="219">
        <v>2123.75</v>
      </c>
    </row>
    <row r="657" spans="5:19" ht="23.25" thickBot="1">
      <c r="E657" s="214" t="s">
        <v>5583</v>
      </c>
      <c r="F657" s="214" t="s">
        <v>5584</v>
      </c>
      <c r="G657" s="214" t="s">
        <v>3449</v>
      </c>
      <c r="H657" s="214" t="s">
        <v>3450</v>
      </c>
      <c r="I657" s="214" t="s">
        <v>5778</v>
      </c>
      <c r="J657" s="216">
        <v>39867</v>
      </c>
      <c r="K657" s="214" t="s">
        <v>5605</v>
      </c>
      <c r="L657" s="214" t="s">
        <v>755</v>
      </c>
      <c r="M657" s="214" t="s">
        <v>756</v>
      </c>
      <c r="N657" s="214" t="s">
        <v>757</v>
      </c>
      <c r="O657" s="214" t="s">
        <v>758</v>
      </c>
      <c r="P657" s="216">
        <v>39867</v>
      </c>
      <c r="Q657" s="219">
        <v>544.95000000000005</v>
      </c>
      <c r="R657" s="219">
        <v>681.19</v>
      </c>
      <c r="S657" s="218">
        <f>SUM(R656:R657)</f>
        <v>2804.94</v>
      </c>
    </row>
    <row r="658" spans="5:19" ht="34.5" thickBot="1">
      <c r="E658" s="214" t="s">
        <v>5583</v>
      </c>
      <c r="F658" s="214" t="s">
        <v>5584</v>
      </c>
      <c r="G658" s="214" t="s">
        <v>3449</v>
      </c>
      <c r="H658" s="214" t="s">
        <v>3450</v>
      </c>
      <c r="I658" s="214" t="s">
        <v>5778</v>
      </c>
      <c r="J658" s="216">
        <v>39870</v>
      </c>
      <c r="K658" s="214" t="s">
        <v>5605</v>
      </c>
      <c r="L658" s="214" t="s">
        <v>759</v>
      </c>
      <c r="M658" s="214" t="s">
        <v>760</v>
      </c>
      <c r="N658" s="214" t="s">
        <v>761</v>
      </c>
      <c r="O658" s="214" t="s">
        <v>762</v>
      </c>
      <c r="P658" s="216">
        <v>39870</v>
      </c>
      <c r="Q658" s="217">
        <v>1114.6300000000001</v>
      </c>
      <c r="R658" s="217">
        <v>1393.29</v>
      </c>
    </row>
    <row r="659" spans="5:19" ht="34.5" thickBot="1">
      <c r="E659" s="214" t="s">
        <v>5583</v>
      </c>
      <c r="F659" s="214" t="s">
        <v>5584</v>
      </c>
      <c r="G659" s="214" t="s">
        <v>3449</v>
      </c>
      <c r="H659" s="214" t="s">
        <v>3450</v>
      </c>
      <c r="I659" s="214" t="s">
        <v>5778</v>
      </c>
      <c r="J659" s="216">
        <v>39924</v>
      </c>
      <c r="K659" s="214" t="s">
        <v>5605</v>
      </c>
      <c r="L659" s="214" t="s">
        <v>763</v>
      </c>
      <c r="M659" s="214" t="s">
        <v>764</v>
      </c>
      <c r="N659" s="214" t="s">
        <v>765</v>
      </c>
      <c r="O659" s="214" t="s">
        <v>766</v>
      </c>
      <c r="P659" s="216">
        <v>39924</v>
      </c>
      <c r="Q659" s="217">
        <v>1759.71</v>
      </c>
      <c r="R659" s="217">
        <v>2199.64</v>
      </c>
    </row>
    <row r="660" spans="5:19" ht="34.5" thickBot="1">
      <c r="E660" s="214" t="s">
        <v>5583</v>
      </c>
      <c r="F660" s="214" t="s">
        <v>5584</v>
      </c>
      <c r="G660" s="214" t="s">
        <v>3449</v>
      </c>
      <c r="H660" s="214" t="s">
        <v>3450</v>
      </c>
      <c r="I660" s="214" t="s">
        <v>5778</v>
      </c>
      <c r="J660" s="216">
        <v>39937</v>
      </c>
      <c r="K660" s="214" t="s">
        <v>5605</v>
      </c>
      <c r="L660" s="214" t="s">
        <v>767</v>
      </c>
      <c r="M660" s="214" t="s">
        <v>768</v>
      </c>
      <c r="N660" s="214" t="s">
        <v>769</v>
      </c>
      <c r="O660" s="214" t="s">
        <v>770</v>
      </c>
      <c r="P660" s="216">
        <v>39933</v>
      </c>
      <c r="Q660" s="217">
        <v>1816.77</v>
      </c>
      <c r="R660" s="217">
        <v>2270.96</v>
      </c>
    </row>
    <row r="661" spans="5:19" ht="34.5" thickBot="1">
      <c r="E661" s="214" t="s">
        <v>5583</v>
      </c>
      <c r="F661" s="214" t="s">
        <v>5584</v>
      </c>
      <c r="G661" s="214" t="s">
        <v>3449</v>
      </c>
      <c r="H661" s="214" t="s">
        <v>3450</v>
      </c>
      <c r="I661" s="214" t="s">
        <v>5778</v>
      </c>
      <c r="J661" s="216">
        <v>39962</v>
      </c>
      <c r="K661" s="214" t="s">
        <v>5605</v>
      </c>
      <c r="L661" s="214" t="s">
        <v>771</v>
      </c>
      <c r="M661" s="214" t="s">
        <v>772</v>
      </c>
      <c r="N661" s="214" t="s">
        <v>773</v>
      </c>
      <c r="O661" s="214" t="s">
        <v>774</v>
      </c>
      <c r="P661" s="216">
        <v>39961</v>
      </c>
      <c r="Q661" s="217">
        <v>1963.78</v>
      </c>
      <c r="R661" s="217">
        <v>2454.73</v>
      </c>
    </row>
    <row r="662" spans="5:19" ht="34.5" thickBot="1">
      <c r="E662" s="214" t="s">
        <v>5583</v>
      </c>
      <c r="F662" s="214" t="s">
        <v>5584</v>
      </c>
      <c r="G662" s="214" t="s">
        <v>3449</v>
      </c>
      <c r="H662" s="214" t="s">
        <v>3450</v>
      </c>
      <c r="I662" s="214" t="s">
        <v>5778</v>
      </c>
      <c r="J662" s="216">
        <v>39995</v>
      </c>
      <c r="K662" s="214" t="s">
        <v>5605</v>
      </c>
      <c r="L662" s="214" t="s">
        <v>775</v>
      </c>
      <c r="M662" s="214" t="s">
        <v>776</v>
      </c>
      <c r="N662" s="214" t="s">
        <v>777</v>
      </c>
      <c r="O662" s="214" t="s">
        <v>778</v>
      </c>
      <c r="P662" s="216">
        <v>39995</v>
      </c>
      <c r="Q662" s="217">
        <v>2037.98</v>
      </c>
      <c r="R662" s="217">
        <v>2547.48</v>
      </c>
    </row>
    <row r="663" spans="5:19" ht="23.25" thickBot="1">
      <c r="E663" s="214" t="s">
        <v>5583</v>
      </c>
      <c r="F663" s="214" t="s">
        <v>5584</v>
      </c>
      <c r="G663" s="214" t="s">
        <v>3449</v>
      </c>
      <c r="H663" s="214" t="s">
        <v>3450</v>
      </c>
      <c r="I663" s="214" t="s">
        <v>5778</v>
      </c>
      <c r="J663" s="216">
        <v>40057</v>
      </c>
      <c r="K663" s="214" t="s">
        <v>5605</v>
      </c>
      <c r="L663" s="214" t="s">
        <v>779</v>
      </c>
      <c r="M663" s="214" t="s">
        <v>780</v>
      </c>
      <c r="N663" s="214" t="s">
        <v>781</v>
      </c>
      <c r="O663" s="214" t="s">
        <v>782</v>
      </c>
      <c r="P663" s="216">
        <v>40057</v>
      </c>
      <c r="Q663" s="217">
        <v>1546.7</v>
      </c>
      <c r="R663" s="217">
        <v>1933.38</v>
      </c>
    </row>
    <row r="664" spans="5:19" ht="23.25" thickBot="1">
      <c r="E664" s="214" t="s">
        <v>5583</v>
      </c>
      <c r="F664" s="214" t="s">
        <v>5584</v>
      </c>
      <c r="G664" s="214" t="s">
        <v>3449</v>
      </c>
      <c r="H664" s="214" t="s">
        <v>3450</v>
      </c>
      <c r="I664" s="214" t="s">
        <v>5778</v>
      </c>
      <c r="J664" s="216">
        <v>40064</v>
      </c>
      <c r="K664" s="214" t="s">
        <v>5605</v>
      </c>
      <c r="L664" s="214" t="s">
        <v>783</v>
      </c>
      <c r="M664" s="214" t="s">
        <v>784</v>
      </c>
      <c r="N664" s="214" t="s">
        <v>785</v>
      </c>
      <c r="O664" s="214" t="s">
        <v>786</v>
      </c>
      <c r="P664" s="216">
        <v>40064</v>
      </c>
      <c r="Q664" s="217">
        <v>2899.72</v>
      </c>
      <c r="R664" s="217">
        <v>3624.65</v>
      </c>
    </row>
    <row r="665" spans="5:19" ht="23.25" thickBot="1">
      <c r="E665" s="214" t="s">
        <v>5583</v>
      </c>
      <c r="F665" s="214" t="s">
        <v>5584</v>
      </c>
      <c r="G665" s="214" t="s">
        <v>3449</v>
      </c>
      <c r="H665" s="214" t="s">
        <v>3450</v>
      </c>
      <c r="I665" s="214" t="s">
        <v>5778</v>
      </c>
      <c r="J665" s="216">
        <v>40092</v>
      </c>
      <c r="K665" s="214" t="s">
        <v>5605</v>
      </c>
      <c r="L665" s="214" t="s">
        <v>787</v>
      </c>
      <c r="M665" s="214" t="s">
        <v>788</v>
      </c>
      <c r="N665" s="214" t="s">
        <v>789</v>
      </c>
      <c r="O665" s="214" t="s">
        <v>790</v>
      </c>
      <c r="P665" s="216">
        <v>40092</v>
      </c>
      <c r="Q665" s="217">
        <v>1272.33</v>
      </c>
      <c r="R665" s="217">
        <v>1590.41</v>
      </c>
    </row>
    <row r="666" spans="5:19" ht="23.25" thickBot="1">
      <c r="E666" s="214" t="s">
        <v>5583</v>
      </c>
      <c r="F666" s="214" t="s">
        <v>5584</v>
      </c>
      <c r="G666" s="214" t="s">
        <v>3449</v>
      </c>
      <c r="H666" s="214" t="s">
        <v>3450</v>
      </c>
      <c r="I666" s="214" t="s">
        <v>5778</v>
      </c>
      <c r="J666" s="216">
        <v>40129</v>
      </c>
      <c r="K666" s="214" t="s">
        <v>5605</v>
      </c>
      <c r="L666" s="214" t="s">
        <v>791</v>
      </c>
      <c r="M666" s="214" t="s">
        <v>792</v>
      </c>
      <c r="N666" s="214" t="s">
        <v>793</v>
      </c>
      <c r="O666" s="214" t="s">
        <v>794</v>
      </c>
      <c r="P666" s="216">
        <v>40129</v>
      </c>
      <c r="Q666" s="217">
        <v>1693.18</v>
      </c>
      <c r="R666" s="217">
        <v>2116.48</v>
      </c>
    </row>
    <row r="667" spans="5:19" ht="34.5" thickBot="1">
      <c r="E667" s="214" t="s">
        <v>5583</v>
      </c>
      <c r="F667" s="214" t="s">
        <v>5584</v>
      </c>
      <c r="G667" s="214" t="s">
        <v>3449</v>
      </c>
      <c r="H667" s="214" t="s">
        <v>3450</v>
      </c>
      <c r="I667" s="214" t="s">
        <v>5778</v>
      </c>
      <c r="J667" s="216">
        <v>40148</v>
      </c>
      <c r="K667" s="214" t="s">
        <v>5605</v>
      </c>
      <c r="L667" s="214" t="s">
        <v>795</v>
      </c>
      <c r="M667" s="214" t="s">
        <v>796</v>
      </c>
      <c r="N667" s="214" t="s">
        <v>797</v>
      </c>
      <c r="O667" s="214" t="s">
        <v>798</v>
      </c>
      <c r="P667" s="216">
        <v>40148</v>
      </c>
      <c r="Q667" s="217">
        <v>1023.17</v>
      </c>
      <c r="R667" s="217">
        <v>1278.96</v>
      </c>
    </row>
    <row r="668" spans="5:19" ht="45.75" thickBot="1">
      <c r="E668" s="214" t="s">
        <v>5583</v>
      </c>
      <c r="F668" s="214" t="s">
        <v>5584</v>
      </c>
      <c r="G668" s="214" t="s">
        <v>3449</v>
      </c>
      <c r="H668" s="214" t="s">
        <v>3450</v>
      </c>
      <c r="I668" s="214" t="s">
        <v>799</v>
      </c>
      <c r="J668" s="216">
        <v>39974</v>
      </c>
      <c r="K668" s="214" t="s">
        <v>5625</v>
      </c>
      <c r="L668" s="214" t="s">
        <v>800</v>
      </c>
      <c r="M668" s="214" t="s">
        <v>801</v>
      </c>
      <c r="N668" s="214" t="s">
        <v>5589</v>
      </c>
      <c r="O668" s="214" t="s">
        <v>802</v>
      </c>
      <c r="P668" s="216">
        <v>39974</v>
      </c>
      <c r="Q668" s="217">
        <v>414.85</v>
      </c>
      <c r="R668" s="217">
        <v>518.55999999999995</v>
      </c>
    </row>
    <row r="669" spans="5:19" ht="23.25" thickBot="1">
      <c r="E669" s="214" t="s">
        <v>5583</v>
      </c>
      <c r="F669" s="214" t="s">
        <v>5584</v>
      </c>
      <c r="G669" s="214" t="s">
        <v>3449</v>
      </c>
      <c r="H669" s="214" t="s">
        <v>3450</v>
      </c>
      <c r="I669" s="214" t="s">
        <v>799</v>
      </c>
      <c r="J669" s="216">
        <v>40114</v>
      </c>
      <c r="K669" s="214" t="s">
        <v>5625</v>
      </c>
      <c r="L669" s="214" t="s">
        <v>803</v>
      </c>
      <c r="M669" s="214" t="s">
        <v>804</v>
      </c>
      <c r="N669" s="214" t="s">
        <v>5589</v>
      </c>
      <c r="O669" s="214" t="s">
        <v>805</v>
      </c>
      <c r="P669" s="216">
        <v>40114</v>
      </c>
      <c r="Q669" s="217">
        <v>240</v>
      </c>
      <c r="R669" s="217">
        <v>300</v>
      </c>
    </row>
    <row r="670" spans="5:19" ht="34.5" thickBot="1">
      <c r="E670" s="214" t="s">
        <v>5583</v>
      </c>
      <c r="F670" s="214" t="s">
        <v>5584</v>
      </c>
      <c r="G670" s="214" t="s">
        <v>3449</v>
      </c>
      <c r="H670" s="214" t="s">
        <v>3450</v>
      </c>
      <c r="I670" s="214" t="s">
        <v>806</v>
      </c>
      <c r="J670" s="216">
        <v>40049</v>
      </c>
      <c r="K670" s="214" t="s">
        <v>5625</v>
      </c>
      <c r="L670" s="214" t="s">
        <v>807</v>
      </c>
      <c r="M670" s="214" t="s">
        <v>808</v>
      </c>
      <c r="N670" s="214" t="s">
        <v>5589</v>
      </c>
      <c r="O670" s="214" t="s">
        <v>809</v>
      </c>
      <c r="P670" s="216">
        <v>40049</v>
      </c>
      <c r="Q670" s="217">
        <v>160.78</v>
      </c>
      <c r="R670" s="217">
        <v>200.98</v>
      </c>
    </row>
    <row r="671" spans="5:19" ht="45.75" thickBot="1">
      <c r="E671" s="214" t="s">
        <v>5583</v>
      </c>
      <c r="F671" s="214" t="s">
        <v>5584</v>
      </c>
      <c r="G671" s="214" t="s">
        <v>3515</v>
      </c>
      <c r="H671" s="214" t="s">
        <v>3516</v>
      </c>
      <c r="I671" s="214" t="s">
        <v>5778</v>
      </c>
      <c r="J671" s="216">
        <v>39825</v>
      </c>
      <c r="K671" s="214" t="s">
        <v>5605</v>
      </c>
      <c r="L671" s="214" t="s">
        <v>810</v>
      </c>
      <c r="M671" s="214" t="s">
        <v>811</v>
      </c>
      <c r="N671" s="214" t="s">
        <v>812</v>
      </c>
      <c r="O671" s="214" t="s">
        <v>813</v>
      </c>
      <c r="P671" s="216">
        <v>39825</v>
      </c>
      <c r="Q671" s="217">
        <v>847</v>
      </c>
      <c r="R671" s="217">
        <v>1058.75</v>
      </c>
    </row>
    <row r="672" spans="5:19" ht="23.25" thickBot="1">
      <c r="E672" s="214" t="s">
        <v>5583</v>
      </c>
      <c r="F672" s="214" t="s">
        <v>5584</v>
      </c>
      <c r="G672" s="214" t="s">
        <v>3515</v>
      </c>
      <c r="H672" s="214" t="s">
        <v>3516</v>
      </c>
      <c r="I672" s="214" t="s">
        <v>5778</v>
      </c>
      <c r="J672" s="216">
        <v>39864</v>
      </c>
      <c r="K672" s="214" t="s">
        <v>5605</v>
      </c>
      <c r="L672" s="214" t="s">
        <v>814</v>
      </c>
      <c r="M672" s="214" t="s">
        <v>815</v>
      </c>
      <c r="N672" s="214" t="s">
        <v>816</v>
      </c>
      <c r="O672" s="214" t="s">
        <v>817</v>
      </c>
      <c r="P672" s="216">
        <v>39864</v>
      </c>
      <c r="Q672" s="217">
        <v>1287.6099999999999</v>
      </c>
      <c r="R672" s="217">
        <v>1609.51</v>
      </c>
    </row>
    <row r="673" spans="5:19" ht="45.75" thickBot="1">
      <c r="E673" s="214" t="s">
        <v>5583</v>
      </c>
      <c r="F673" s="214" t="s">
        <v>5584</v>
      </c>
      <c r="G673" s="214" t="s">
        <v>3515</v>
      </c>
      <c r="H673" s="214" t="s">
        <v>3516</v>
      </c>
      <c r="I673" s="214" t="s">
        <v>5778</v>
      </c>
      <c r="J673" s="216">
        <v>39881</v>
      </c>
      <c r="K673" s="214" t="s">
        <v>5605</v>
      </c>
      <c r="L673" s="214" t="s">
        <v>818</v>
      </c>
      <c r="M673" s="214" t="s">
        <v>819</v>
      </c>
      <c r="N673" s="214" t="s">
        <v>820</v>
      </c>
      <c r="O673" s="214" t="s">
        <v>821</v>
      </c>
      <c r="P673" s="216">
        <v>39881</v>
      </c>
      <c r="Q673" s="217">
        <v>717.73</v>
      </c>
      <c r="R673" s="217">
        <v>897.16</v>
      </c>
    </row>
    <row r="674" spans="5:19" ht="57" thickBot="1">
      <c r="E674" s="214" t="s">
        <v>5583</v>
      </c>
      <c r="F674" s="214" t="s">
        <v>5584</v>
      </c>
      <c r="G674" s="214" t="s">
        <v>3515</v>
      </c>
      <c r="H674" s="214" t="s">
        <v>3516</v>
      </c>
      <c r="I674" s="214" t="s">
        <v>5778</v>
      </c>
      <c r="J674" s="216">
        <v>39906</v>
      </c>
      <c r="K674" s="214" t="s">
        <v>5605</v>
      </c>
      <c r="L674" s="214" t="s">
        <v>822</v>
      </c>
      <c r="M674" s="214" t="s">
        <v>823</v>
      </c>
      <c r="N674" s="214" t="s">
        <v>824</v>
      </c>
      <c r="O674" s="214" t="s">
        <v>825</v>
      </c>
      <c r="P674" s="216">
        <v>39902</v>
      </c>
      <c r="Q674" s="217">
        <v>1427.67</v>
      </c>
      <c r="R674" s="217">
        <v>1784.59</v>
      </c>
    </row>
    <row r="675" spans="5:19" ht="23.25" thickBot="1">
      <c r="E675" s="214" t="s">
        <v>5583</v>
      </c>
      <c r="F675" s="214" t="s">
        <v>5584</v>
      </c>
      <c r="G675" s="214" t="s">
        <v>3515</v>
      </c>
      <c r="H675" s="214" t="s">
        <v>3516</v>
      </c>
      <c r="I675" s="214" t="s">
        <v>5778</v>
      </c>
      <c r="J675" s="216">
        <v>39939</v>
      </c>
      <c r="K675" s="214" t="s">
        <v>5605</v>
      </c>
      <c r="L675" s="214" t="s">
        <v>826</v>
      </c>
      <c r="M675" s="214" t="s">
        <v>827</v>
      </c>
      <c r="N675" s="214" t="s">
        <v>828</v>
      </c>
      <c r="O675" s="214" t="s">
        <v>829</v>
      </c>
      <c r="P675" s="216">
        <v>39933</v>
      </c>
      <c r="Q675" s="217">
        <v>1298.6600000000001</v>
      </c>
      <c r="R675" s="217">
        <v>1623.33</v>
      </c>
    </row>
    <row r="676" spans="5:19" ht="23.25" thickBot="1">
      <c r="E676" s="214" t="s">
        <v>5583</v>
      </c>
      <c r="F676" s="214" t="s">
        <v>5584</v>
      </c>
      <c r="G676" s="214" t="s">
        <v>3515</v>
      </c>
      <c r="H676" s="214" t="s">
        <v>3516</v>
      </c>
      <c r="I676" s="214" t="s">
        <v>5778</v>
      </c>
      <c r="J676" s="216">
        <v>39960</v>
      </c>
      <c r="K676" s="214" t="s">
        <v>5605</v>
      </c>
      <c r="L676" s="214" t="s">
        <v>830</v>
      </c>
      <c r="M676" s="214" t="s">
        <v>831</v>
      </c>
      <c r="N676" s="214" t="s">
        <v>832</v>
      </c>
      <c r="O676" s="214" t="s">
        <v>833</v>
      </c>
      <c r="P676" s="216">
        <v>39958</v>
      </c>
      <c r="Q676" s="217">
        <v>2167.91</v>
      </c>
      <c r="R676" s="217">
        <v>2709.89</v>
      </c>
    </row>
    <row r="677" spans="5:19" ht="23.25" thickBot="1">
      <c r="E677" s="214" t="s">
        <v>5583</v>
      </c>
      <c r="F677" s="214" t="s">
        <v>5584</v>
      </c>
      <c r="G677" s="214" t="s">
        <v>3515</v>
      </c>
      <c r="H677" s="214" t="s">
        <v>3516</v>
      </c>
      <c r="I677" s="214" t="s">
        <v>5778</v>
      </c>
      <c r="J677" s="216">
        <v>39996</v>
      </c>
      <c r="K677" s="214" t="s">
        <v>5605</v>
      </c>
      <c r="L677" s="214" t="s">
        <v>834</v>
      </c>
      <c r="M677" s="214" t="s">
        <v>815</v>
      </c>
      <c r="N677" s="214" t="s">
        <v>835</v>
      </c>
      <c r="O677" s="214" t="s">
        <v>836</v>
      </c>
      <c r="P677" s="216">
        <v>39996</v>
      </c>
      <c r="Q677" s="217">
        <v>1754.8</v>
      </c>
      <c r="R677" s="217">
        <v>2193.5</v>
      </c>
    </row>
    <row r="678" spans="5:19" ht="23.25" thickBot="1">
      <c r="E678" s="214" t="s">
        <v>5583</v>
      </c>
      <c r="F678" s="214" t="s">
        <v>5584</v>
      </c>
      <c r="G678" s="214" t="s">
        <v>3515</v>
      </c>
      <c r="H678" s="214" t="s">
        <v>3516</v>
      </c>
      <c r="I678" s="214" t="s">
        <v>5778</v>
      </c>
      <c r="J678" s="216">
        <v>40044</v>
      </c>
      <c r="K678" s="214" t="s">
        <v>5605</v>
      </c>
      <c r="L678" s="214" t="s">
        <v>837</v>
      </c>
      <c r="M678" s="214" t="s">
        <v>838</v>
      </c>
      <c r="N678" s="214" t="s">
        <v>839</v>
      </c>
      <c r="O678" s="214" t="s">
        <v>840</v>
      </c>
      <c r="P678" s="216">
        <v>40044</v>
      </c>
      <c r="Q678" s="217">
        <v>2107.83</v>
      </c>
      <c r="R678" s="217">
        <v>2634.79</v>
      </c>
    </row>
    <row r="679" spans="5:19" ht="23.25" thickBot="1">
      <c r="E679" s="214" t="s">
        <v>5583</v>
      </c>
      <c r="F679" s="214" t="s">
        <v>5584</v>
      </c>
      <c r="G679" s="214" t="s">
        <v>3515</v>
      </c>
      <c r="H679" s="214" t="s">
        <v>3516</v>
      </c>
      <c r="I679" s="214" t="s">
        <v>5778</v>
      </c>
      <c r="J679" s="216">
        <v>40078</v>
      </c>
      <c r="K679" s="214" t="s">
        <v>5605</v>
      </c>
      <c r="L679" s="214" t="s">
        <v>841</v>
      </c>
      <c r="M679" s="214" t="s">
        <v>838</v>
      </c>
      <c r="N679" s="214" t="s">
        <v>842</v>
      </c>
      <c r="O679" s="214" t="s">
        <v>843</v>
      </c>
      <c r="P679" s="216">
        <v>40078</v>
      </c>
      <c r="Q679" s="217">
        <v>708.05</v>
      </c>
      <c r="R679" s="217">
        <v>885.06</v>
      </c>
    </row>
    <row r="680" spans="5:19" ht="23.25" thickBot="1">
      <c r="E680" s="214" t="s">
        <v>5583</v>
      </c>
      <c r="F680" s="214" t="s">
        <v>5584</v>
      </c>
      <c r="G680" s="214" t="s">
        <v>3515</v>
      </c>
      <c r="H680" s="214" t="s">
        <v>3516</v>
      </c>
      <c r="I680" s="214" t="s">
        <v>5778</v>
      </c>
      <c r="J680" s="216">
        <v>40088</v>
      </c>
      <c r="K680" s="214" t="s">
        <v>5605</v>
      </c>
      <c r="L680" s="214" t="s">
        <v>844</v>
      </c>
      <c r="M680" s="214" t="s">
        <v>845</v>
      </c>
      <c r="N680" s="214" t="s">
        <v>846</v>
      </c>
      <c r="O680" s="214" t="s">
        <v>847</v>
      </c>
      <c r="P680" s="216">
        <v>40088</v>
      </c>
      <c r="Q680" s="217">
        <v>1159.4100000000001</v>
      </c>
      <c r="R680" s="217">
        <v>1449.26</v>
      </c>
    </row>
    <row r="681" spans="5:19" ht="23.25" thickBot="1">
      <c r="E681" s="214" t="s">
        <v>5583</v>
      </c>
      <c r="F681" s="214" t="s">
        <v>5584</v>
      </c>
      <c r="G681" s="214" t="s">
        <v>3515</v>
      </c>
      <c r="H681" s="214" t="s">
        <v>3516</v>
      </c>
      <c r="I681" s="214" t="s">
        <v>5778</v>
      </c>
      <c r="J681" s="216">
        <v>40122</v>
      </c>
      <c r="K681" s="214" t="s">
        <v>5605</v>
      </c>
      <c r="L681" s="214" t="s">
        <v>848</v>
      </c>
      <c r="M681" s="214" t="s">
        <v>849</v>
      </c>
      <c r="N681" s="214" t="s">
        <v>850</v>
      </c>
      <c r="O681" s="214" t="s">
        <v>851</v>
      </c>
      <c r="P681" s="216">
        <v>40122</v>
      </c>
      <c r="Q681" s="217">
        <v>1814.63</v>
      </c>
      <c r="R681" s="217">
        <v>2268.29</v>
      </c>
    </row>
    <row r="682" spans="5:19" ht="34.5" thickBot="1">
      <c r="E682" s="214" t="s">
        <v>5583</v>
      </c>
      <c r="F682" s="214" t="s">
        <v>5584</v>
      </c>
      <c r="G682" s="214" t="s">
        <v>3515</v>
      </c>
      <c r="H682" s="214" t="s">
        <v>3516</v>
      </c>
      <c r="I682" s="214" t="s">
        <v>5778</v>
      </c>
      <c r="J682" s="216">
        <v>40144</v>
      </c>
      <c r="K682" s="214" t="s">
        <v>5605</v>
      </c>
      <c r="L682" s="214" t="s">
        <v>852</v>
      </c>
      <c r="M682" s="214" t="s">
        <v>853</v>
      </c>
      <c r="N682" s="214" t="s">
        <v>854</v>
      </c>
      <c r="O682" s="214" t="s">
        <v>855</v>
      </c>
      <c r="P682" s="216">
        <v>40144</v>
      </c>
      <c r="Q682" s="217">
        <v>1788.21</v>
      </c>
      <c r="R682" s="217">
        <v>2235.2600000000002</v>
      </c>
    </row>
    <row r="683" spans="5:19">
      <c r="E683" s="220"/>
      <c r="F683" s="220"/>
      <c r="G683" s="220"/>
      <c r="H683" s="220"/>
      <c r="I683" s="220"/>
      <c r="J683" s="221"/>
      <c r="K683" s="220"/>
      <c r="L683" s="220"/>
      <c r="M683" s="220"/>
      <c r="N683" s="220"/>
      <c r="O683" s="220"/>
      <c r="P683" s="221" t="s">
        <v>721</v>
      </c>
      <c r="Q683" s="222">
        <f>SUM(Q648:Q682)</f>
        <v>47414.73000000001</v>
      </c>
      <c r="R683" s="222">
        <f>SUM(R648:R682)</f>
        <v>59268.430000000015</v>
      </c>
      <c r="S683" s="218">
        <f>R683-S657+3316</f>
        <v>59779.490000000013</v>
      </c>
    </row>
    <row r="684" spans="5:19">
      <c r="E684" s="220"/>
      <c r="F684" s="220"/>
      <c r="G684" s="220"/>
      <c r="H684" s="220"/>
      <c r="I684" s="220"/>
      <c r="J684" s="221"/>
      <c r="K684" s="220"/>
      <c r="L684" s="220"/>
      <c r="M684" s="220"/>
      <c r="N684" s="220"/>
      <c r="O684" s="220"/>
      <c r="P684" s="221"/>
      <c r="Q684" s="222"/>
      <c r="R684" s="222"/>
      <c r="S684" s="218"/>
    </row>
    <row r="685" spans="5:19">
      <c r="P685" t="s">
        <v>6406</v>
      </c>
      <c r="Q685" s="218">
        <v>1606361.1</v>
      </c>
      <c r="R685" s="222">
        <v>2007952.43</v>
      </c>
    </row>
  </sheetData>
  <mergeCells count="5">
    <mergeCell ref="A4:L4"/>
    <mergeCell ref="A1:K2"/>
    <mergeCell ref="A3:B3"/>
    <mergeCell ref="C3:D3"/>
    <mergeCell ref="H3:I3"/>
  </mergeCells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1</vt:i4>
      </vt:variant>
    </vt:vector>
  </HeadingPairs>
  <TitlesOfParts>
    <vt:vector size="12" baseType="lpstr">
      <vt:lpstr>2008-09</vt:lpstr>
      <vt:lpstr>2009-10</vt:lpstr>
      <vt:lpstr>2010-11</vt:lpstr>
      <vt:lpstr>Elforbrug</vt:lpstr>
      <vt:lpstr>Olieforbrug</vt:lpstr>
      <vt:lpstr>Biobrændsel</vt:lpstr>
      <vt:lpstr>Fjernvarme</vt:lpstr>
      <vt:lpstr>Transport 2008</vt:lpstr>
      <vt:lpstr>Transport 2009</vt:lpstr>
      <vt:lpstr>Transport 2010</vt:lpstr>
      <vt:lpstr>Samleark</vt:lpstr>
      <vt:lpstr>Elforbrug!Forespørgsel_fra_Elserver</vt:lpstr>
    </vt:vector>
  </TitlesOfParts>
  <Company>Bornholms Regionskommune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 Granby</dc:creator>
  <cp:lastModifiedBy>Gustav Brade</cp:lastModifiedBy>
  <cp:lastPrinted>2011-05-17T12:09:50Z</cp:lastPrinted>
  <dcterms:created xsi:type="dcterms:W3CDTF">2010-12-15T10:07:54Z</dcterms:created>
  <dcterms:modified xsi:type="dcterms:W3CDTF">2011-05-25T11:44:30Z</dcterms:modified>
</cp:coreProperties>
</file>